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2208013\Desktop\"/>
    </mc:Choice>
  </mc:AlternateContent>
  <bookViews>
    <workbookView xWindow="0" yWindow="0" windowWidth="28800" windowHeight="12315"/>
  </bookViews>
  <sheets>
    <sheet name="費用対効果分析" sheetId="1" r:id="rId1"/>
  </sheets>
  <externalReferences>
    <externalReference r:id="rId2"/>
  </externalReferences>
  <definedNames>
    <definedName name="_xlnm.Print_Area" localSheetId="0">費用対効果分析!$B$1:$L$356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G9" i="1"/>
  <c r="E351" i="1"/>
  <c r="G351" i="1" s="1"/>
  <c r="E350" i="1"/>
  <c r="G350" i="1" s="1"/>
  <c r="E349" i="1"/>
  <c r="G349" i="1" s="1"/>
  <c r="E348" i="1"/>
  <c r="G348" i="1" s="1"/>
  <c r="E347" i="1"/>
  <c r="E354" i="1" s="1"/>
  <c r="G325" i="1"/>
  <c r="G327" i="1" s="1"/>
  <c r="G35" i="1" s="1"/>
  <c r="G318" i="1"/>
  <c r="G310" i="1"/>
  <c r="F300" i="1"/>
  <c r="F288" i="1"/>
  <c r="F292" i="1" s="1"/>
  <c r="F294" i="1" s="1"/>
  <c r="G31" i="1" s="1"/>
  <c r="G277" i="1"/>
  <c r="E257" i="1"/>
  <c r="K256" i="1"/>
  <c r="J256" i="1"/>
  <c r="L256" i="1" s="1"/>
  <c r="K255" i="1"/>
  <c r="J255" i="1"/>
  <c r="L255" i="1" s="1"/>
  <c r="K254" i="1"/>
  <c r="J254" i="1"/>
  <c r="J257" i="1" s="1"/>
  <c r="K242" i="1"/>
  <c r="K241" i="1"/>
  <c r="K240" i="1"/>
  <c r="F234" i="1"/>
  <c r="E234" i="1"/>
  <c r="I233" i="1"/>
  <c r="K233" i="1" s="1"/>
  <c r="I232" i="1"/>
  <c r="K232" i="1" s="1"/>
  <c r="L241" i="1" s="1"/>
  <c r="I231" i="1"/>
  <c r="I234" i="1" s="1"/>
  <c r="G223" i="1"/>
  <c r="K206" i="1"/>
  <c r="K205" i="1"/>
  <c r="J198" i="1"/>
  <c r="I198" i="1"/>
  <c r="J197" i="1"/>
  <c r="J199" i="1" s="1"/>
  <c r="I197" i="1"/>
  <c r="J178" i="1"/>
  <c r="G178" i="1"/>
  <c r="J177" i="1"/>
  <c r="K177" i="1" s="1"/>
  <c r="J168" i="1"/>
  <c r="J167" i="1"/>
  <c r="L115" i="1"/>
  <c r="K115" i="1"/>
  <c r="J115" i="1"/>
  <c r="H115" i="1"/>
  <c r="G115" i="1"/>
  <c r="F115" i="1"/>
  <c r="I114" i="1"/>
  <c r="E114" i="1"/>
  <c r="I113" i="1"/>
  <c r="I115" i="1" s="1"/>
  <c r="E113" i="1"/>
  <c r="E115" i="1" s="1"/>
  <c r="J95" i="1"/>
  <c r="K94" i="1"/>
  <c r="E94" i="1"/>
  <c r="E93" i="1"/>
  <c r="K93" i="1" s="1"/>
  <c r="G80" i="1"/>
  <c r="G79" i="1"/>
  <c r="G81" i="1" s="1"/>
  <c r="I81" i="1" s="1"/>
  <c r="F127" i="1" s="1"/>
  <c r="G65" i="1"/>
  <c r="I65" i="1" s="1"/>
  <c r="G64" i="1"/>
  <c r="G66" i="1" s="1"/>
  <c r="G43" i="1"/>
  <c r="G46" i="1" s="1"/>
  <c r="G20" i="1" s="1"/>
  <c r="G34" i="1"/>
  <c r="G33" i="1"/>
  <c r="G32" i="1"/>
  <c r="G30" i="1"/>
  <c r="G29" i="1" s="1"/>
  <c r="G24" i="1"/>
  <c r="G12" i="1"/>
  <c r="K178" i="1" l="1"/>
  <c r="K179" i="1" s="1"/>
  <c r="G22" i="1" s="1"/>
  <c r="L122" i="1"/>
  <c r="F129" i="1" s="1"/>
  <c r="I199" i="1"/>
  <c r="K231" i="1"/>
  <c r="K234" i="1" s="1"/>
  <c r="K257" i="1"/>
  <c r="L242" i="1"/>
  <c r="K95" i="1"/>
  <c r="L108" i="1" s="1"/>
  <c r="F128" i="1" s="1"/>
  <c r="K198" i="1"/>
  <c r="L206" i="1" s="1"/>
  <c r="I64" i="1"/>
  <c r="I66" i="1" s="1"/>
  <c r="K197" i="1"/>
  <c r="L254" i="1"/>
  <c r="L257" i="1" s="1"/>
  <c r="F267" i="1" s="1"/>
  <c r="G27" i="1" s="1"/>
  <c r="G347" i="1"/>
  <c r="G354" i="1" s="1"/>
  <c r="F354" i="1" s="1"/>
  <c r="G13" i="1" s="1"/>
  <c r="G14" i="1" s="1"/>
  <c r="L240" i="1"/>
  <c r="L243" i="1" s="1"/>
  <c r="K199" i="1" l="1"/>
  <c r="L205" i="1"/>
  <c r="L207" i="1" s="1"/>
  <c r="G23" i="1" s="1"/>
  <c r="G25" i="1"/>
  <c r="F266" i="1"/>
  <c r="K66" i="1"/>
  <c r="F126" i="1"/>
  <c r="F130" i="1" s="1"/>
  <c r="J166" i="1" s="1"/>
  <c r="J169" i="1" s="1"/>
  <c r="G21" i="1" s="1"/>
  <c r="G36" i="1" l="1"/>
  <c r="G11" i="1" s="1"/>
  <c r="G15" i="1" s="1"/>
  <c r="G16" i="1" s="1"/>
  <c r="F268" i="1"/>
  <c r="G26" i="1"/>
</calcChain>
</file>

<file path=xl/sharedStrings.xml><?xml version="1.0" encoding="utf-8"?>
<sst xmlns="http://schemas.openxmlformats.org/spreadsheetml/2006/main" count="694" uniqueCount="465">
  <si>
    <t>Ⅲ　環境保全分野</t>
    <rPh sb="2" eb="4">
      <t>カンキョウ</t>
    </rPh>
    <rPh sb="4" eb="6">
      <t>ホゼン</t>
    </rPh>
    <rPh sb="6" eb="8">
      <t>ブンヤ</t>
    </rPh>
    <phoneticPr fontId="3"/>
  </si>
  <si>
    <t>　１の（２）のイの（ウ）のａの各施設等について、効果と費用の比較を次の表に準拠して算出するものとする。</t>
    <rPh sb="16" eb="18">
      <t>シセツ</t>
    </rPh>
    <rPh sb="18" eb="19">
      <t>トウ</t>
    </rPh>
    <phoneticPr fontId="3"/>
  </si>
  <si>
    <t>　なお、有機物処理・利用施設、小規模土地基盤整備、バイオディーゼル燃料製造供給施設以外の施設等については、必要に応じて２のⅠの農業分野及びⅡの畜産分野の様式を適宜使用し、算出するものとする。</t>
    <rPh sb="4" eb="7">
      <t>ユウキブツ</t>
    </rPh>
    <rPh sb="7" eb="9">
      <t>ショリ</t>
    </rPh>
    <rPh sb="10" eb="12">
      <t>リヨウ</t>
    </rPh>
    <rPh sb="12" eb="14">
      <t>シセツ</t>
    </rPh>
    <rPh sb="15" eb="16">
      <t>コ</t>
    </rPh>
    <rPh sb="16" eb="20">
      <t>キボトチ</t>
    </rPh>
    <rPh sb="20" eb="22">
      <t>キバン</t>
    </rPh>
    <rPh sb="22" eb="24">
      <t>セイビ</t>
    </rPh>
    <rPh sb="33" eb="35">
      <t>ネンリョウ</t>
    </rPh>
    <rPh sb="35" eb="37">
      <t>セイゾウ</t>
    </rPh>
    <rPh sb="37" eb="39">
      <t>キョウキュウ</t>
    </rPh>
    <rPh sb="39" eb="41">
      <t>シセツ</t>
    </rPh>
    <rPh sb="41" eb="43">
      <t>イガイ</t>
    </rPh>
    <rPh sb="44" eb="46">
      <t>シセツ</t>
    </rPh>
    <rPh sb="46" eb="47">
      <t>トウ</t>
    </rPh>
    <rPh sb="53" eb="55">
      <t>ヒツヨウ</t>
    </rPh>
    <rPh sb="56" eb="57">
      <t>オウ</t>
    </rPh>
    <rPh sb="63" eb="65">
      <t>ノウギョウ</t>
    </rPh>
    <rPh sb="65" eb="67">
      <t>ブンヤ</t>
    </rPh>
    <rPh sb="67" eb="68">
      <t>オヨ</t>
    </rPh>
    <rPh sb="71" eb="73">
      <t>チクサン</t>
    </rPh>
    <rPh sb="73" eb="75">
      <t>ブンヤ</t>
    </rPh>
    <rPh sb="76" eb="78">
      <t>ヨウシキ</t>
    </rPh>
    <rPh sb="79" eb="81">
      <t>テキギ</t>
    </rPh>
    <rPh sb="81" eb="83">
      <t>シヨウ</t>
    </rPh>
    <rPh sb="85" eb="87">
      <t>サンシュツ</t>
    </rPh>
    <phoneticPr fontId="3"/>
  </si>
  <si>
    <t>（１）事業効果総括表及び効果額の集計表</t>
    <rPh sb="3" eb="5">
      <t>ジギョウ</t>
    </rPh>
    <rPh sb="5" eb="7">
      <t>コウカ</t>
    </rPh>
    <rPh sb="7" eb="9">
      <t>ソウカツ</t>
    </rPh>
    <rPh sb="9" eb="10">
      <t>ヒョウ</t>
    </rPh>
    <rPh sb="10" eb="11">
      <t>オヨ</t>
    </rPh>
    <rPh sb="12" eb="15">
      <t>コウカガク</t>
    </rPh>
    <rPh sb="16" eb="19">
      <t>シュウケイヒョウ</t>
    </rPh>
    <phoneticPr fontId="3"/>
  </si>
  <si>
    <t>　ア　事業効果総括表（共通）</t>
    <rPh sb="3" eb="5">
      <t>ジギョウ</t>
    </rPh>
    <rPh sb="5" eb="7">
      <t>コウカ</t>
    </rPh>
    <rPh sb="7" eb="9">
      <t>ソウカツ</t>
    </rPh>
    <rPh sb="9" eb="10">
      <t>ヒョウ</t>
    </rPh>
    <rPh sb="11" eb="13">
      <t>キョウツウ</t>
    </rPh>
    <phoneticPr fontId="3"/>
  </si>
  <si>
    <t>区　　分</t>
    <rPh sb="0" eb="1">
      <t>ク</t>
    </rPh>
    <rPh sb="3" eb="4">
      <t>ブン</t>
    </rPh>
    <phoneticPr fontId="3"/>
  </si>
  <si>
    <t>算　　式</t>
    <rPh sb="0" eb="1">
      <t>サン</t>
    </rPh>
    <rPh sb="3" eb="4">
      <t>シキ</t>
    </rPh>
    <phoneticPr fontId="3"/>
  </si>
  <si>
    <t>数　値</t>
    <rPh sb="0" eb="1">
      <t>カズ</t>
    </rPh>
    <rPh sb="2" eb="3">
      <t>アタイ</t>
    </rPh>
    <phoneticPr fontId="3"/>
  </si>
  <si>
    <t>備考</t>
    <rPh sb="0" eb="2">
      <t>ビコウ</t>
    </rPh>
    <phoneticPr fontId="3"/>
  </si>
  <si>
    <t>総事業費</t>
    <rPh sb="0" eb="4">
      <t>ソウジギョウヒ</t>
    </rPh>
    <phoneticPr fontId="3"/>
  </si>
  <si>
    <t>①</t>
    <phoneticPr fontId="3"/>
  </si>
  <si>
    <t>千円</t>
    <rPh sb="0" eb="2">
      <t>センエン</t>
    </rPh>
    <phoneticPr fontId="3"/>
  </si>
  <si>
    <t>事業実施計画資料より</t>
    <rPh sb="0" eb="2">
      <t>ジギョウ</t>
    </rPh>
    <rPh sb="2" eb="4">
      <t>ジッシ</t>
    </rPh>
    <rPh sb="4" eb="6">
      <t>ケイカク</t>
    </rPh>
    <rPh sb="6" eb="8">
      <t>シリョウ</t>
    </rPh>
    <phoneticPr fontId="3"/>
  </si>
  <si>
    <t>うち整備事業に係るもの</t>
    <rPh sb="2" eb="4">
      <t>セイビ</t>
    </rPh>
    <rPh sb="4" eb="6">
      <t>ジギョウ</t>
    </rPh>
    <rPh sb="7" eb="8">
      <t>カカ</t>
    </rPh>
    <phoneticPr fontId="3"/>
  </si>
  <si>
    <t>②</t>
    <phoneticPr fontId="3"/>
  </si>
  <si>
    <t>うち推進事業に係るもの</t>
    <rPh sb="2" eb="4">
      <t>スイシン</t>
    </rPh>
    <rPh sb="4" eb="6">
      <t>ジギョウ</t>
    </rPh>
    <rPh sb="7" eb="8">
      <t>カカ</t>
    </rPh>
    <phoneticPr fontId="3"/>
  </si>
  <si>
    <t>③</t>
    <phoneticPr fontId="3"/>
  </si>
  <si>
    <t>年総効果額</t>
    <rPh sb="0" eb="1">
      <t>ネン</t>
    </rPh>
    <rPh sb="1" eb="2">
      <t>ソウゴウ</t>
    </rPh>
    <rPh sb="2" eb="4">
      <t>コウカ</t>
    </rPh>
    <rPh sb="4" eb="5">
      <t>ガク</t>
    </rPh>
    <phoneticPr fontId="3"/>
  </si>
  <si>
    <t>④</t>
    <phoneticPr fontId="3"/>
  </si>
  <si>
    <t>千円／年</t>
    <rPh sb="0" eb="2">
      <t>センエン</t>
    </rPh>
    <rPh sb="3" eb="4">
      <t>ネン</t>
    </rPh>
    <phoneticPr fontId="3"/>
  </si>
  <si>
    <t>年総効果額算出表より</t>
    <rPh sb="0" eb="1">
      <t>ネン</t>
    </rPh>
    <rPh sb="1" eb="2">
      <t>ソウ</t>
    </rPh>
    <rPh sb="2" eb="4">
      <t>コウカ</t>
    </rPh>
    <rPh sb="4" eb="5">
      <t>ガク</t>
    </rPh>
    <rPh sb="5" eb="7">
      <t>サンシュツ</t>
    </rPh>
    <rPh sb="7" eb="8">
      <t>ヒョウ</t>
    </rPh>
    <phoneticPr fontId="3"/>
  </si>
  <si>
    <t>廃用損失額</t>
    <rPh sb="0" eb="1">
      <t>ハイシ</t>
    </rPh>
    <rPh sb="1" eb="2">
      <t>ヨウト</t>
    </rPh>
    <rPh sb="2" eb="5">
      <t>ソンシツガク</t>
    </rPh>
    <phoneticPr fontId="3"/>
  </si>
  <si>
    <t>⑤</t>
    <phoneticPr fontId="3"/>
  </si>
  <si>
    <t>廃用損失額算出表より</t>
    <rPh sb="0" eb="1">
      <t>ハイシ</t>
    </rPh>
    <rPh sb="1" eb="2">
      <t>ヨウト</t>
    </rPh>
    <rPh sb="2" eb="4">
      <t>ソンシツ</t>
    </rPh>
    <rPh sb="4" eb="5">
      <t>ガク</t>
    </rPh>
    <rPh sb="5" eb="7">
      <t>サンシュツ</t>
    </rPh>
    <rPh sb="7" eb="8">
      <t>ヒョウ</t>
    </rPh>
    <phoneticPr fontId="3"/>
  </si>
  <si>
    <t>総合耐用年数</t>
    <rPh sb="0" eb="2">
      <t>ソウゴウ</t>
    </rPh>
    <rPh sb="2" eb="6">
      <t>タイヨウネンスウ</t>
    </rPh>
    <phoneticPr fontId="3"/>
  </si>
  <si>
    <t>⑥</t>
    <phoneticPr fontId="3"/>
  </si>
  <si>
    <t>年</t>
    <rPh sb="0" eb="1">
      <t>ネン</t>
    </rPh>
    <phoneticPr fontId="3"/>
  </si>
  <si>
    <t>総合耐用年数算出表</t>
    <rPh sb="0" eb="2">
      <t>ソウゴウ</t>
    </rPh>
    <rPh sb="2" eb="4">
      <t>タイヨウ</t>
    </rPh>
    <rPh sb="4" eb="6">
      <t>ネンスウ</t>
    </rPh>
    <rPh sb="6" eb="8">
      <t>サンシュツ</t>
    </rPh>
    <rPh sb="8" eb="9">
      <t>ヒョウ</t>
    </rPh>
    <phoneticPr fontId="3"/>
  </si>
  <si>
    <t>還元率</t>
    <rPh sb="0" eb="2">
      <t>カンゲン</t>
    </rPh>
    <rPh sb="2" eb="3">
      <t>リツ</t>
    </rPh>
    <phoneticPr fontId="3"/>
  </si>
  <si>
    <t>⑦</t>
    <phoneticPr fontId="3"/>
  </si>
  <si>
    <t>利子率は4.0％</t>
    <rPh sb="0" eb="2">
      <t>リシ</t>
    </rPh>
    <rPh sb="2" eb="3">
      <t>リツ</t>
    </rPh>
    <phoneticPr fontId="3"/>
  </si>
  <si>
    <t>妥当投資額</t>
    <rPh sb="0" eb="2">
      <t>ダトウ</t>
    </rPh>
    <rPh sb="2" eb="5">
      <t>トウシガク</t>
    </rPh>
    <phoneticPr fontId="3"/>
  </si>
  <si>
    <t>⑧=④/⑦-⑤</t>
    <phoneticPr fontId="3"/>
  </si>
  <si>
    <t>投資効率</t>
    <rPh sb="0" eb="2">
      <t>トウシ</t>
    </rPh>
    <rPh sb="2" eb="4">
      <t>コウリツ</t>
    </rPh>
    <phoneticPr fontId="3"/>
  </si>
  <si>
    <t>⑩=⑧/①</t>
    <phoneticPr fontId="3"/>
  </si>
  <si>
    <t>　イ　年総効果集計表（共通）</t>
    <rPh sb="3" eb="4">
      <t>ネン</t>
    </rPh>
    <rPh sb="4" eb="5">
      <t>ソウゴウ</t>
    </rPh>
    <rPh sb="5" eb="7">
      <t>コウカ</t>
    </rPh>
    <rPh sb="7" eb="9">
      <t>シュウケイ</t>
    </rPh>
    <rPh sb="9" eb="10">
      <t>ヒョウ</t>
    </rPh>
    <rPh sb="11" eb="13">
      <t>キョウツウ</t>
    </rPh>
    <phoneticPr fontId="3"/>
  </si>
  <si>
    <t>効　果　種　別</t>
    <rPh sb="0" eb="1">
      <t>コウ</t>
    </rPh>
    <rPh sb="2" eb="3">
      <t>カ</t>
    </rPh>
    <rPh sb="4" eb="5">
      <t>タネ</t>
    </rPh>
    <rPh sb="6" eb="7">
      <t>ベツ</t>
    </rPh>
    <phoneticPr fontId="3"/>
  </si>
  <si>
    <t>効　果　額</t>
    <rPh sb="0" eb="1">
      <t>コウ</t>
    </rPh>
    <rPh sb="2" eb="3">
      <t>カ</t>
    </rPh>
    <rPh sb="4" eb="5">
      <t>ガク</t>
    </rPh>
    <phoneticPr fontId="3"/>
  </si>
  <si>
    <t>１　有機物生産量増加効果</t>
    <rPh sb="2" eb="5">
      <t>ユウキブツ</t>
    </rPh>
    <rPh sb="5" eb="8">
      <t>セイサンリョウ</t>
    </rPh>
    <rPh sb="8" eb="10">
      <t>ゾウカ</t>
    </rPh>
    <rPh sb="10" eb="12">
      <t>コウカ</t>
    </rPh>
    <phoneticPr fontId="3"/>
  </si>
  <si>
    <t>２　生産コスト節減効果</t>
    <rPh sb="2" eb="4">
      <t>セイサン</t>
    </rPh>
    <rPh sb="7" eb="9">
      <t>セツゲン</t>
    </rPh>
    <rPh sb="9" eb="11">
      <t>コウカ</t>
    </rPh>
    <phoneticPr fontId="3"/>
  </si>
  <si>
    <t>３　品質向上効果</t>
    <rPh sb="2" eb="4">
      <t>ヒンシツ</t>
    </rPh>
    <rPh sb="4" eb="6">
      <t>コウジョウ</t>
    </rPh>
    <rPh sb="6" eb="8">
      <t>コウカ</t>
    </rPh>
    <phoneticPr fontId="3"/>
  </si>
  <si>
    <t>４　生産力増加効果</t>
    <rPh sb="2" eb="5">
      <t>セイサンリョク</t>
    </rPh>
    <rPh sb="5" eb="7">
      <t>ゾウカ</t>
    </rPh>
    <rPh sb="7" eb="9">
      <t>コウカ</t>
    </rPh>
    <phoneticPr fontId="3"/>
  </si>
  <si>
    <t>５　副産物算出効果</t>
    <phoneticPr fontId="3"/>
  </si>
  <si>
    <t>６　生産力維持効果</t>
    <rPh sb="2" eb="5">
      <t>セイサンリョク</t>
    </rPh>
    <rPh sb="5" eb="7">
      <t>イジ</t>
    </rPh>
    <rPh sb="7" eb="9">
      <t>コウカ</t>
    </rPh>
    <phoneticPr fontId="3"/>
  </si>
  <si>
    <t>6.1農業生産維持効果</t>
    <rPh sb="3" eb="5">
      <t>ノウギョウ</t>
    </rPh>
    <rPh sb="5" eb="7">
      <t>セイサン</t>
    </rPh>
    <rPh sb="7" eb="9">
      <t>イジ</t>
    </rPh>
    <rPh sb="9" eb="11">
      <t>コウカ</t>
    </rPh>
    <phoneticPr fontId="3"/>
  </si>
  <si>
    <t>6.2土壌生産力維持効果</t>
    <rPh sb="3" eb="5">
      <t>ドジョウ</t>
    </rPh>
    <rPh sb="5" eb="8">
      <t>セイサンリョク</t>
    </rPh>
    <rPh sb="8" eb="10">
      <t>イジ</t>
    </rPh>
    <rPh sb="10" eb="12">
      <t>コウカ</t>
    </rPh>
    <phoneticPr fontId="3"/>
  </si>
  <si>
    <t>７　被害防止生産安定効果</t>
    <rPh sb="2" eb="4">
      <t>ヒガイ</t>
    </rPh>
    <rPh sb="4" eb="6">
      <t>ボウシ</t>
    </rPh>
    <rPh sb="6" eb="8">
      <t>セイサン</t>
    </rPh>
    <rPh sb="8" eb="10">
      <t>アンテイ</t>
    </rPh>
    <rPh sb="10" eb="12">
      <t>コウカ</t>
    </rPh>
    <phoneticPr fontId="3"/>
  </si>
  <si>
    <t>８ 地域生活環境改善効果</t>
    <rPh sb="2" eb="4">
      <t>チイキ</t>
    </rPh>
    <rPh sb="4" eb="6">
      <t>セイカツ</t>
    </rPh>
    <rPh sb="6" eb="10">
      <t>カンキョウカイゼン</t>
    </rPh>
    <rPh sb="10" eb="12">
      <t>コウカ</t>
    </rPh>
    <phoneticPr fontId="3"/>
  </si>
  <si>
    <t>8.1衛生水準向上効果</t>
    <rPh sb="3" eb="5">
      <t>エイセイ</t>
    </rPh>
    <rPh sb="5" eb="7">
      <t>スイジュン</t>
    </rPh>
    <rPh sb="7" eb="9">
      <t>コウジョウ</t>
    </rPh>
    <rPh sb="9" eb="11">
      <t>コウカ</t>
    </rPh>
    <phoneticPr fontId="3"/>
  </si>
  <si>
    <t>8.2水質保全効果</t>
    <rPh sb="3" eb="5">
      <t>スイシツ</t>
    </rPh>
    <rPh sb="5" eb="7">
      <t>ホゼン</t>
    </rPh>
    <rPh sb="7" eb="9">
      <t>コウカ</t>
    </rPh>
    <phoneticPr fontId="3"/>
  </si>
  <si>
    <t>９ 廃棄物処理費節減効果</t>
    <rPh sb="2" eb="5">
      <t>ハイキブツ</t>
    </rPh>
    <rPh sb="5" eb="7">
      <t>ショリ</t>
    </rPh>
    <rPh sb="7" eb="8">
      <t>ヒヨウ</t>
    </rPh>
    <rPh sb="8" eb="10">
      <t>セツゲン</t>
    </rPh>
    <rPh sb="10" eb="12">
      <t>コウカ</t>
    </rPh>
    <phoneticPr fontId="3"/>
  </si>
  <si>
    <t>10　温室効果ガス削減効果</t>
    <phoneticPr fontId="3"/>
  </si>
  <si>
    <t>11　有機農業参入・転換効果</t>
    <rPh sb="3" eb="5">
      <t>ユウキ</t>
    </rPh>
    <rPh sb="5" eb="7">
      <t>ノウギョウ</t>
    </rPh>
    <rPh sb="7" eb="9">
      <t>サンニュウ</t>
    </rPh>
    <rPh sb="10" eb="12">
      <t>テンカン</t>
    </rPh>
    <rPh sb="12" eb="14">
      <t>コウカ</t>
    </rPh>
    <phoneticPr fontId="3"/>
  </si>
  <si>
    <t>12　その他の効果</t>
    <phoneticPr fontId="3"/>
  </si>
  <si>
    <t>年　総　効　果　額</t>
    <rPh sb="0" eb="1">
      <t>ネン</t>
    </rPh>
    <rPh sb="2" eb="3">
      <t>ソウ</t>
    </rPh>
    <rPh sb="4" eb="5">
      <t>コウ</t>
    </rPh>
    <rPh sb="6" eb="7">
      <t>カ</t>
    </rPh>
    <rPh sb="8" eb="9">
      <t>ガク</t>
    </rPh>
    <phoneticPr fontId="3"/>
  </si>
  <si>
    <t>　ウ　年総効果額算出基礎表</t>
    <rPh sb="3" eb="4">
      <t>ネン</t>
    </rPh>
    <rPh sb="4" eb="5">
      <t>ソウ</t>
    </rPh>
    <rPh sb="5" eb="7">
      <t>コウカ</t>
    </rPh>
    <rPh sb="7" eb="8">
      <t>ガク</t>
    </rPh>
    <rPh sb="8" eb="10">
      <t>サンシュツ</t>
    </rPh>
    <rPh sb="10" eb="12">
      <t>キソ</t>
    </rPh>
    <rPh sb="12" eb="13">
      <t>ヒョウ</t>
    </rPh>
    <phoneticPr fontId="3"/>
  </si>
  <si>
    <t>　（ア）有機物生産量増加効果額算出表（有機物処理・利用施設）</t>
    <rPh sb="4" eb="7">
      <t>ユウキブツ</t>
    </rPh>
    <rPh sb="7" eb="10">
      <t>セイサンリョウ</t>
    </rPh>
    <rPh sb="10" eb="12">
      <t>ゾウカ</t>
    </rPh>
    <rPh sb="12" eb="14">
      <t>コウカ</t>
    </rPh>
    <rPh sb="14" eb="15">
      <t>ガク</t>
    </rPh>
    <rPh sb="15" eb="17">
      <t>サンシュツ</t>
    </rPh>
    <rPh sb="17" eb="18">
      <t>ヒョウ</t>
    </rPh>
    <rPh sb="19" eb="22">
      <t>ユウキブツ</t>
    </rPh>
    <rPh sb="22" eb="24">
      <t>ショリ</t>
    </rPh>
    <rPh sb="25" eb="27">
      <t>リヨウ</t>
    </rPh>
    <rPh sb="27" eb="29">
      <t>シセツ</t>
    </rPh>
    <phoneticPr fontId="3"/>
  </si>
  <si>
    <t>項　　目</t>
    <rPh sb="0" eb="1">
      <t>コウ</t>
    </rPh>
    <rPh sb="3" eb="4">
      <t>メ</t>
    </rPh>
    <phoneticPr fontId="3"/>
  </si>
  <si>
    <t>計算式</t>
    <rPh sb="0" eb="2">
      <t>ケイサン</t>
    </rPh>
    <rPh sb="2" eb="3">
      <t>シキ</t>
    </rPh>
    <phoneticPr fontId="3"/>
  </si>
  <si>
    <t>単　位</t>
    <rPh sb="0" eb="1">
      <t>タン</t>
    </rPh>
    <rPh sb="2" eb="3">
      <t>クライ</t>
    </rPh>
    <phoneticPr fontId="3"/>
  </si>
  <si>
    <t>備　　考（算出根拠）</t>
    <rPh sb="0" eb="1">
      <t>ビ</t>
    </rPh>
    <rPh sb="3" eb="4">
      <t>コウ</t>
    </rPh>
    <rPh sb="5" eb="7">
      <t>サンシュツ</t>
    </rPh>
    <rPh sb="7" eb="9">
      <t>コンキョ</t>
    </rPh>
    <phoneticPr fontId="3"/>
  </si>
  <si>
    <t>事業実施後有機物製造量</t>
    <rPh sb="0" eb="2">
      <t>ジギョウ</t>
    </rPh>
    <rPh sb="2" eb="5">
      <t>ジッシゴ</t>
    </rPh>
    <rPh sb="5" eb="8">
      <t>ユウキブツ</t>
    </rPh>
    <rPh sb="8" eb="10">
      <t>セイゾウ</t>
    </rPh>
    <rPh sb="10" eb="11">
      <t>リョウ</t>
    </rPh>
    <phoneticPr fontId="3"/>
  </si>
  <si>
    <t>ｔ</t>
    <phoneticPr fontId="3"/>
  </si>
  <si>
    <t>事業計画資料より</t>
    <rPh sb="0" eb="2">
      <t>ジギョウ</t>
    </rPh>
    <rPh sb="2" eb="4">
      <t>ケイカク</t>
    </rPh>
    <rPh sb="4" eb="6">
      <t>シリョウ</t>
    </rPh>
    <phoneticPr fontId="3"/>
  </si>
  <si>
    <t>事業実施前有機物製造量</t>
    <rPh sb="0" eb="2">
      <t>ジギョウ</t>
    </rPh>
    <rPh sb="2" eb="4">
      <t>ジッシゴ</t>
    </rPh>
    <rPh sb="4" eb="5">
      <t>マエ</t>
    </rPh>
    <rPh sb="5" eb="8">
      <t>ユウキブツ</t>
    </rPh>
    <rPh sb="8" eb="10">
      <t>セイゾウ</t>
    </rPh>
    <rPh sb="10" eb="11">
      <t>リョウ</t>
    </rPh>
    <phoneticPr fontId="3"/>
  </si>
  <si>
    <t>有機物製造増加量</t>
    <rPh sb="0" eb="3">
      <t>ユウキブツ</t>
    </rPh>
    <rPh sb="3" eb="5">
      <t>セイゾウ</t>
    </rPh>
    <rPh sb="5" eb="7">
      <t>ゾウカ</t>
    </rPh>
    <rPh sb="7" eb="8">
      <t>リョウ</t>
    </rPh>
    <phoneticPr fontId="3"/>
  </si>
  <si>
    <t>③＝①-②</t>
    <phoneticPr fontId="3"/>
  </si>
  <si>
    <t>　</t>
    <phoneticPr fontId="3"/>
  </si>
  <si>
    <t>地域内販売単価</t>
    <rPh sb="0" eb="2">
      <t>チイキ</t>
    </rPh>
    <rPh sb="2" eb="3">
      <t>ナイ</t>
    </rPh>
    <rPh sb="3" eb="5">
      <t>ハンバイ</t>
    </rPh>
    <rPh sb="5" eb="7">
      <t>タンカ</t>
    </rPh>
    <phoneticPr fontId="3"/>
  </si>
  <si>
    <t>円／ｔ</t>
    <rPh sb="0" eb="1">
      <t>エン</t>
    </rPh>
    <phoneticPr fontId="3"/>
  </si>
  <si>
    <t>維持管理費</t>
    <rPh sb="0" eb="2">
      <t>イジ</t>
    </rPh>
    <rPh sb="2" eb="5">
      <t>カンリヒ</t>
    </rPh>
    <phoneticPr fontId="3"/>
  </si>
  <si>
    <t>円</t>
    <rPh sb="0" eb="1">
      <t>エン</t>
    </rPh>
    <phoneticPr fontId="3"/>
  </si>
  <si>
    <t>有機物生産量増加効果額</t>
    <rPh sb="0" eb="3">
      <t>ユウキブツ</t>
    </rPh>
    <rPh sb="3" eb="5">
      <t>セイサン</t>
    </rPh>
    <rPh sb="5" eb="6">
      <t>リョウ</t>
    </rPh>
    <rPh sb="6" eb="8">
      <t>ゾウカ</t>
    </rPh>
    <rPh sb="8" eb="10">
      <t>コウカ</t>
    </rPh>
    <rPh sb="10" eb="11">
      <t>ガク</t>
    </rPh>
    <phoneticPr fontId="3"/>
  </si>
  <si>
    <t>⑥＝③×④-⑤</t>
    <phoneticPr fontId="3"/>
  </si>
  <si>
    <t>注：有機物とは、堆きゅう肥、生ゴミ、作物残さ等を含み、事業内容に応じて有機物の種類を記入する。</t>
    <rPh sb="0" eb="1">
      <t>チュウ</t>
    </rPh>
    <rPh sb="2" eb="5">
      <t>ユウキブツ</t>
    </rPh>
    <rPh sb="8" eb="9">
      <t>ウズタカ</t>
    </rPh>
    <rPh sb="12" eb="13">
      <t>ヒ</t>
    </rPh>
    <rPh sb="14" eb="15">
      <t>ショウ</t>
    </rPh>
    <rPh sb="18" eb="20">
      <t>サクモツ</t>
    </rPh>
    <rPh sb="20" eb="21">
      <t>ザン</t>
    </rPh>
    <rPh sb="22" eb="23">
      <t>トウ</t>
    </rPh>
    <rPh sb="24" eb="25">
      <t>フク</t>
    </rPh>
    <rPh sb="27" eb="29">
      <t>ジギョウ</t>
    </rPh>
    <rPh sb="29" eb="31">
      <t>ナイヨウ</t>
    </rPh>
    <rPh sb="32" eb="33">
      <t>オウ</t>
    </rPh>
    <rPh sb="35" eb="38">
      <t>ユウキブツ</t>
    </rPh>
    <rPh sb="39" eb="41">
      <t>シュルイ</t>
    </rPh>
    <rPh sb="42" eb="44">
      <t>キニュウ</t>
    </rPh>
    <phoneticPr fontId="3"/>
  </si>
  <si>
    <t>　（イ）生産コスト節減効果（有機物処理・利用施設、バイオディーゼル燃料製造供給施設、耕種作物小規模土地基盤整備、浄化処理施設、脱臭施設）</t>
    <rPh sb="4" eb="6">
      <t>セイサン</t>
    </rPh>
    <rPh sb="9" eb="11">
      <t>セツゲン</t>
    </rPh>
    <rPh sb="11" eb="13">
      <t>コウカ</t>
    </rPh>
    <rPh sb="14" eb="17">
      <t>ユウキブツ</t>
    </rPh>
    <rPh sb="17" eb="19">
      <t>ショリ</t>
    </rPh>
    <rPh sb="20" eb="22">
      <t>リヨウ</t>
    </rPh>
    <rPh sb="22" eb="24">
      <t>シセツ</t>
    </rPh>
    <rPh sb="42" eb="44">
      <t>コウシュ</t>
    </rPh>
    <rPh sb="44" eb="46">
      <t>サクモツ</t>
    </rPh>
    <rPh sb="46" eb="49">
      <t>ショウキボ</t>
    </rPh>
    <rPh sb="49" eb="51">
      <t>トチ</t>
    </rPh>
    <rPh sb="51" eb="53">
      <t>キバン</t>
    </rPh>
    <rPh sb="53" eb="55">
      <t>セイビ</t>
    </rPh>
    <rPh sb="56" eb="58">
      <t>ジョウカ</t>
    </rPh>
    <rPh sb="58" eb="60">
      <t>ショリ</t>
    </rPh>
    <rPh sb="60" eb="62">
      <t>シセツ</t>
    </rPh>
    <rPh sb="63" eb="65">
      <t>ダッシュウ</t>
    </rPh>
    <rPh sb="65" eb="67">
      <t>シセツ</t>
    </rPh>
    <phoneticPr fontId="3"/>
  </si>
  <si>
    <t>①事業実施前</t>
    <rPh sb="1" eb="3">
      <t>ジギョウ</t>
    </rPh>
    <rPh sb="3" eb="5">
      <t>ジッシ</t>
    </rPh>
    <rPh sb="5" eb="6">
      <t>マエ</t>
    </rPh>
    <phoneticPr fontId="3"/>
  </si>
  <si>
    <t>②事業実施後</t>
    <rPh sb="1" eb="3">
      <t>ジギョウ</t>
    </rPh>
    <rPh sb="3" eb="5">
      <t>ジッシ</t>
    </rPh>
    <rPh sb="5" eb="6">
      <t>ゴ</t>
    </rPh>
    <phoneticPr fontId="3"/>
  </si>
  <si>
    <t>③生産規模拡</t>
    <rPh sb="1" eb="3">
      <t>セイサン</t>
    </rPh>
    <rPh sb="3" eb="5">
      <t>キボ</t>
    </rPh>
    <rPh sb="5" eb="6">
      <t>カクダイ</t>
    </rPh>
    <phoneticPr fontId="3"/>
  </si>
  <si>
    <t>事業対象作目</t>
    <rPh sb="0" eb="2">
      <t>ジギョウ</t>
    </rPh>
    <rPh sb="2" eb="4">
      <t>タイショウ</t>
    </rPh>
    <rPh sb="4" eb="6">
      <t>サクモク</t>
    </rPh>
    <phoneticPr fontId="3"/>
  </si>
  <si>
    <t xml:space="preserve">  の作付面積</t>
    <rPh sb="3" eb="4">
      <t>サク</t>
    </rPh>
    <rPh sb="4" eb="5">
      <t>サクツケ</t>
    </rPh>
    <rPh sb="5" eb="7">
      <t>メンセキ</t>
    </rPh>
    <phoneticPr fontId="3"/>
  </si>
  <si>
    <t xml:space="preserve"> の作付面積</t>
    <rPh sb="2" eb="4">
      <t>サクツ</t>
    </rPh>
    <rPh sb="4" eb="6">
      <t>メンセキ</t>
    </rPh>
    <phoneticPr fontId="3"/>
  </si>
  <si>
    <t>大率</t>
    <rPh sb="0" eb="1">
      <t>カクダイ</t>
    </rPh>
    <rPh sb="1" eb="2">
      <t>リツ</t>
    </rPh>
    <phoneticPr fontId="3"/>
  </si>
  <si>
    <t xml:space="preserve"> ②／①</t>
    <phoneticPr fontId="3"/>
  </si>
  <si>
    <t xml:space="preserve"> (ha)</t>
    <phoneticPr fontId="3"/>
  </si>
  <si>
    <t>ｋ＝</t>
    <phoneticPr fontId="3"/>
  </si>
  <si>
    <t>平均</t>
    <rPh sb="0" eb="2">
      <t>ヘイキン</t>
    </rPh>
    <phoneticPr fontId="3"/>
  </si>
  <si>
    <t>　　　ａ　施設等の導入によるコスト節減効果</t>
    <rPh sb="5" eb="7">
      <t>シセツ</t>
    </rPh>
    <rPh sb="7" eb="8">
      <t>トウ</t>
    </rPh>
    <rPh sb="9" eb="11">
      <t>ドウニュウ</t>
    </rPh>
    <rPh sb="17" eb="19">
      <t>セツゲン</t>
    </rPh>
    <rPh sb="19" eb="21">
      <t>コウカ</t>
    </rPh>
    <phoneticPr fontId="3"/>
  </si>
  <si>
    <t>　　　　ⅰ　労働費</t>
    <rPh sb="6" eb="9">
      <t>ロウドウヒ</t>
    </rPh>
    <phoneticPr fontId="3"/>
  </si>
  <si>
    <t>作目又は</t>
    <rPh sb="0" eb="1">
      <t>サク</t>
    </rPh>
    <rPh sb="1" eb="2">
      <t>ヒンモク</t>
    </rPh>
    <rPh sb="2" eb="3">
      <t>マタ</t>
    </rPh>
    <phoneticPr fontId="3"/>
  </si>
  <si>
    <t>①農家での作業</t>
    <rPh sb="1" eb="2">
      <t>ノウ</t>
    </rPh>
    <rPh sb="2" eb="3">
      <t>カ</t>
    </rPh>
    <rPh sb="5" eb="7">
      <t>サギョウ</t>
    </rPh>
    <phoneticPr fontId="3"/>
  </si>
  <si>
    <t>②事業前作付</t>
    <rPh sb="1" eb="3">
      <t>ジギョウ</t>
    </rPh>
    <rPh sb="3" eb="4">
      <t>ゼン</t>
    </rPh>
    <rPh sb="4" eb="6">
      <t>サクツ</t>
    </rPh>
    <phoneticPr fontId="3"/>
  </si>
  <si>
    <t>③農家での削</t>
    <rPh sb="1" eb="3">
      <t>ノウカ</t>
    </rPh>
    <rPh sb="5" eb="6">
      <t>サクゲン</t>
    </rPh>
    <phoneticPr fontId="3"/>
  </si>
  <si>
    <t>④労賃単価</t>
    <rPh sb="1" eb="3">
      <t>ロウチン</t>
    </rPh>
    <rPh sb="3" eb="5">
      <t>タンカ</t>
    </rPh>
    <phoneticPr fontId="3"/>
  </si>
  <si>
    <t>⑤農家での労</t>
    <rPh sb="1" eb="3">
      <t>ノウカ</t>
    </rPh>
    <rPh sb="5" eb="6">
      <t>ロウドウ</t>
    </rPh>
    <phoneticPr fontId="3"/>
  </si>
  <si>
    <t>⑦導入施設運営</t>
    <rPh sb="1" eb="3">
      <t>ドウニュウ</t>
    </rPh>
    <rPh sb="3" eb="5">
      <t>シセツ</t>
    </rPh>
    <rPh sb="5" eb="7">
      <t>ウンエイ</t>
    </rPh>
    <phoneticPr fontId="3"/>
  </si>
  <si>
    <t>年効果額</t>
    <rPh sb="0" eb="1">
      <t>ネン</t>
    </rPh>
    <rPh sb="1" eb="4">
      <t>コウカガク</t>
    </rPh>
    <phoneticPr fontId="3"/>
  </si>
  <si>
    <t>作業種類・</t>
    <rPh sb="0" eb="2">
      <t>サギョウ</t>
    </rPh>
    <rPh sb="2" eb="4">
      <t>シュルイ</t>
    </rPh>
    <phoneticPr fontId="3"/>
  </si>
  <si>
    <t>に係る削減労働</t>
    <rPh sb="1" eb="2">
      <t>カカ</t>
    </rPh>
    <rPh sb="3" eb="5">
      <t>サクゲン</t>
    </rPh>
    <rPh sb="5" eb="7">
      <t>ロウドウ</t>
    </rPh>
    <phoneticPr fontId="3"/>
  </si>
  <si>
    <t>面積</t>
    <rPh sb="0" eb="2">
      <t>メンセキ</t>
    </rPh>
    <phoneticPr fontId="3"/>
  </si>
  <si>
    <t xml:space="preserve">  減労働時間</t>
    <rPh sb="2" eb="3">
      <t>サクゲン</t>
    </rPh>
    <rPh sb="3" eb="5">
      <t>ロウドウ</t>
    </rPh>
    <rPh sb="5" eb="7">
      <t>ジカン</t>
    </rPh>
    <phoneticPr fontId="3"/>
  </si>
  <si>
    <t xml:space="preserve">働費の増減額 </t>
    <rPh sb="0" eb="2">
      <t>ロウドウヒ</t>
    </rPh>
    <rPh sb="3" eb="5">
      <t>ゾウゲン</t>
    </rPh>
    <rPh sb="5" eb="6">
      <t>ガク</t>
    </rPh>
    <phoneticPr fontId="3"/>
  </si>
  <si>
    <t>　に係る人件費</t>
    <rPh sb="2" eb="3">
      <t>カカ</t>
    </rPh>
    <rPh sb="4" eb="6">
      <t>ジンケンヒ</t>
    </rPh>
    <rPh sb="6" eb="7">
      <t>ヒ</t>
    </rPh>
    <phoneticPr fontId="3"/>
  </si>
  <si>
    <t xml:space="preserve">　 </t>
    <phoneticPr fontId="3"/>
  </si>
  <si>
    <t>規模階層</t>
    <rPh sb="0" eb="2">
      <t>キボ</t>
    </rPh>
    <rPh sb="2" eb="4">
      <t>カイソウ</t>
    </rPh>
    <phoneticPr fontId="3"/>
  </si>
  <si>
    <t>時間</t>
    <rPh sb="0" eb="2">
      <t>ジカン</t>
    </rPh>
    <phoneticPr fontId="3"/>
  </si>
  <si>
    <t>①*②</t>
    <phoneticPr fontId="3"/>
  </si>
  <si>
    <t>③*④</t>
    <phoneticPr fontId="3"/>
  </si>
  <si>
    <t>（⑤+⑥）*ｋ-⑦</t>
  </si>
  <si>
    <t>（hr／10a）</t>
    <phoneticPr fontId="3"/>
  </si>
  <si>
    <t>(ha）</t>
    <phoneticPr fontId="3"/>
  </si>
  <si>
    <t xml:space="preserve"> (hr)</t>
    <phoneticPr fontId="3"/>
  </si>
  <si>
    <t>（円／hr）</t>
    <rPh sb="1" eb="2">
      <t>エン</t>
    </rPh>
    <phoneticPr fontId="3"/>
  </si>
  <si>
    <t>（千円）</t>
    <rPh sb="1" eb="2">
      <t>セン</t>
    </rPh>
    <rPh sb="2" eb="3">
      <t>エン</t>
    </rPh>
    <phoneticPr fontId="3"/>
  </si>
  <si>
    <t>（千円）</t>
    <rPh sb="1" eb="3">
      <t>センエン</t>
    </rPh>
    <phoneticPr fontId="3"/>
  </si>
  <si>
    <t>合計</t>
    <rPh sb="0" eb="2">
      <t>ゴウケイ</t>
    </rPh>
    <phoneticPr fontId="3"/>
  </si>
  <si>
    <t>③’農家での削減労働時間計</t>
    <rPh sb="2" eb="4">
      <t>ノウカ</t>
    </rPh>
    <rPh sb="6" eb="8">
      <t>サクゲン</t>
    </rPh>
    <rPh sb="8" eb="10">
      <t>ロウドウ</t>
    </rPh>
    <rPh sb="10" eb="12">
      <t>ジカン</t>
    </rPh>
    <rPh sb="12" eb="13">
      <t>ケイ</t>
    </rPh>
    <phoneticPr fontId="3"/>
  </si>
  <si>
    <t>⑥既存共同施設</t>
    <rPh sb="1" eb="3">
      <t>キゾン</t>
    </rPh>
    <rPh sb="3" eb="5">
      <t>キョウドウ</t>
    </rPh>
    <rPh sb="5" eb="7">
      <t>シセツ</t>
    </rPh>
    <phoneticPr fontId="3"/>
  </si>
  <si>
    <t>　運営に係る人</t>
    <rPh sb="1" eb="3">
      <t>ウンエイ</t>
    </rPh>
    <rPh sb="4" eb="5">
      <t>カカ</t>
    </rPh>
    <rPh sb="6" eb="7">
      <t>ジン</t>
    </rPh>
    <phoneticPr fontId="3"/>
  </si>
  <si>
    <t xml:space="preserve">  件費（千円）</t>
    <rPh sb="2" eb="3">
      <t>ケン</t>
    </rPh>
    <rPh sb="3" eb="4">
      <t>ヒ</t>
    </rPh>
    <rPh sb="5" eb="7">
      <t>センエン</t>
    </rPh>
    <phoneticPr fontId="3"/>
  </si>
  <si>
    <t>　　　　ⅱ　光熱動力費</t>
    <rPh sb="6" eb="8">
      <t>コウネツ</t>
    </rPh>
    <rPh sb="8" eb="11">
      <t>ドウリョクヒ</t>
    </rPh>
    <phoneticPr fontId="3"/>
  </si>
  <si>
    <t>⑤導入施設運</t>
    <rPh sb="1" eb="3">
      <t>ドウニュウ</t>
    </rPh>
    <rPh sb="3" eb="5">
      <t>シセツ</t>
    </rPh>
    <rPh sb="5" eb="6">
      <t>ウン</t>
    </rPh>
    <phoneticPr fontId="3"/>
  </si>
  <si>
    <t>年効果額</t>
    <rPh sb="0" eb="4">
      <t>ネンコウカガク</t>
    </rPh>
    <phoneticPr fontId="3"/>
  </si>
  <si>
    <t>　に係る削除光</t>
    <rPh sb="2" eb="3">
      <t>カカ</t>
    </rPh>
    <rPh sb="4" eb="6">
      <t>サクジョ</t>
    </rPh>
    <rPh sb="6" eb="7">
      <t>ヒカリ</t>
    </rPh>
    <phoneticPr fontId="3"/>
  </si>
  <si>
    <t xml:space="preserve"> 減光熱動力費</t>
    <rPh sb="1" eb="2">
      <t>サクゲン</t>
    </rPh>
    <rPh sb="2" eb="4">
      <t>コウネツ</t>
    </rPh>
    <rPh sb="4" eb="6">
      <t>ドウリョク</t>
    </rPh>
    <rPh sb="6" eb="7">
      <t>ヒ</t>
    </rPh>
    <phoneticPr fontId="3"/>
  </si>
  <si>
    <t>　営に係る光</t>
    <rPh sb="1" eb="2">
      <t>エイ</t>
    </rPh>
    <rPh sb="3" eb="4">
      <t>カカ</t>
    </rPh>
    <rPh sb="5" eb="6">
      <t>ヒカリ</t>
    </rPh>
    <phoneticPr fontId="3"/>
  </si>
  <si>
    <t>熱力費</t>
    <rPh sb="0" eb="1">
      <t>ネツ</t>
    </rPh>
    <rPh sb="1" eb="2">
      <t>チカラ</t>
    </rPh>
    <rPh sb="2" eb="3">
      <t>ヒ</t>
    </rPh>
    <phoneticPr fontId="3"/>
  </si>
  <si>
    <t>熱動力費</t>
    <rPh sb="0" eb="1">
      <t>ネツ</t>
    </rPh>
    <rPh sb="1" eb="3">
      <t>ドウリョク</t>
    </rPh>
    <rPh sb="3" eb="4">
      <t>ヒ</t>
    </rPh>
    <phoneticPr fontId="3"/>
  </si>
  <si>
    <t>（③’+④）*</t>
    <phoneticPr fontId="3"/>
  </si>
  <si>
    <t>ｋ-⑤</t>
    <phoneticPr fontId="3"/>
  </si>
  <si>
    <t>（円/10a）</t>
    <rPh sb="1" eb="2">
      <t>エン</t>
    </rPh>
    <phoneticPr fontId="3"/>
  </si>
  <si>
    <t>(千円)</t>
    <rPh sb="1" eb="2">
      <t>セン</t>
    </rPh>
    <rPh sb="2" eb="3">
      <t>エン</t>
    </rPh>
    <phoneticPr fontId="3"/>
  </si>
  <si>
    <t xml:space="preserve"> (千円)</t>
    <phoneticPr fontId="3"/>
  </si>
  <si>
    <t>　　 合　計</t>
    <rPh sb="3" eb="6">
      <t>ゴウケイ</t>
    </rPh>
    <phoneticPr fontId="3"/>
  </si>
  <si>
    <t>③’農家での削減光熱動力費計</t>
    <rPh sb="2" eb="4">
      <t>ノウカ</t>
    </rPh>
    <rPh sb="6" eb="8">
      <t>サクゲン</t>
    </rPh>
    <rPh sb="8" eb="10">
      <t>コウネツ</t>
    </rPh>
    <rPh sb="10" eb="13">
      <t>ドウリョクヒ</t>
    </rPh>
    <rPh sb="13" eb="14">
      <t>ケイ</t>
    </rPh>
    <phoneticPr fontId="3"/>
  </si>
  <si>
    <t>④既存共同施設</t>
    <rPh sb="1" eb="3">
      <t>キゾン</t>
    </rPh>
    <rPh sb="3" eb="4">
      <t>キョウ</t>
    </rPh>
    <rPh sb="4" eb="5">
      <t>ドウ</t>
    </rPh>
    <rPh sb="5" eb="7">
      <t>シセツ</t>
    </rPh>
    <phoneticPr fontId="3"/>
  </si>
  <si>
    <t>運営に係る光熱</t>
    <rPh sb="0" eb="1">
      <t>ウン</t>
    </rPh>
    <rPh sb="1" eb="2">
      <t>エイ</t>
    </rPh>
    <rPh sb="3" eb="4">
      <t>カカ</t>
    </rPh>
    <rPh sb="5" eb="7">
      <t>コウネツ</t>
    </rPh>
    <phoneticPr fontId="3"/>
  </si>
  <si>
    <t>動力費（千円）</t>
    <rPh sb="0" eb="3">
      <t>ドウリョクヒ</t>
    </rPh>
    <rPh sb="4" eb="6">
      <t>センエン</t>
    </rPh>
    <phoneticPr fontId="3"/>
  </si>
  <si>
    <t>　　　　ⅲ　諸資材費</t>
    <rPh sb="6" eb="7">
      <t>ショ</t>
    </rPh>
    <rPh sb="7" eb="10">
      <t>シザイヒ</t>
    </rPh>
    <phoneticPr fontId="3"/>
  </si>
  <si>
    <t>①農家での作業に係る削減諸資材費</t>
    <rPh sb="1" eb="2">
      <t>ノウカ</t>
    </rPh>
    <rPh sb="2" eb="3">
      <t>ノウカ</t>
    </rPh>
    <rPh sb="5" eb="7">
      <t>サギョウ</t>
    </rPh>
    <rPh sb="8" eb="9">
      <t>カカ</t>
    </rPh>
    <rPh sb="10" eb="12">
      <t>サクゲン</t>
    </rPh>
    <rPh sb="12" eb="13">
      <t>ショ</t>
    </rPh>
    <rPh sb="13" eb="16">
      <t>シザイヒ</t>
    </rPh>
    <phoneticPr fontId="3"/>
  </si>
  <si>
    <t>②事業実施前</t>
    <rPh sb="1" eb="3">
      <t>ジギョウ</t>
    </rPh>
    <rPh sb="3" eb="5">
      <t>ジッシ</t>
    </rPh>
    <rPh sb="5" eb="6">
      <t>マエ</t>
    </rPh>
    <phoneticPr fontId="3"/>
  </si>
  <si>
    <t>⑤導入施設運営に</t>
    <rPh sb="1" eb="3">
      <t>ドウニュウ</t>
    </rPh>
    <rPh sb="3" eb="5">
      <t>シセツ</t>
    </rPh>
    <rPh sb="5" eb="7">
      <t>ウンエイ</t>
    </rPh>
    <phoneticPr fontId="3"/>
  </si>
  <si>
    <t>袋・箱代</t>
    <rPh sb="0" eb="1">
      <t>フクロ</t>
    </rPh>
    <rPh sb="2" eb="3">
      <t>ハコ</t>
    </rPh>
    <rPh sb="3" eb="4">
      <t>ダイ</t>
    </rPh>
    <phoneticPr fontId="3"/>
  </si>
  <si>
    <t>肥料費</t>
    <rPh sb="0" eb="2">
      <t>ヒリョウ</t>
    </rPh>
    <rPh sb="2" eb="3">
      <t>ヒ</t>
    </rPh>
    <phoneticPr fontId="3"/>
  </si>
  <si>
    <t>農薬費</t>
    <rPh sb="0" eb="2">
      <t>ノウヤク</t>
    </rPh>
    <rPh sb="2" eb="3">
      <t>ヒ</t>
    </rPh>
    <phoneticPr fontId="3"/>
  </si>
  <si>
    <t>その他</t>
    <rPh sb="0" eb="3">
      <t>ソノタ</t>
    </rPh>
    <phoneticPr fontId="3"/>
  </si>
  <si>
    <t>作付面績</t>
    <rPh sb="0" eb="2">
      <t>サクツ</t>
    </rPh>
    <rPh sb="2" eb="3">
      <t>メン</t>
    </rPh>
    <rPh sb="3" eb="4">
      <t>セキ</t>
    </rPh>
    <phoneticPr fontId="3"/>
  </si>
  <si>
    <t xml:space="preserve"> 減諸資材費</t>
    <rPh sb="1" eb="2">
      <t>サクゲン</t>
    </rPh>
    <rPh sb="2" eb="3">
      <t>ショ</t>
    </rPh>
    <rPh sb="3" eb="6">
      <t>シザイヒ</t>
    </rPh>
    <phoneticPr fontId="3"/>
  </si>
  <si>
    <t>係る諸資材費</t>
    <rPh sb="0" eb="1">
      <t>カカ</t>
    </rPh>
    <rPh sb="2" eb="3">
      <t>ショ</t>
    </rPh>
    <rPh sb="3" eb="6">
      <t>シザイヒ</t>
    </rPh>
    <phoneticPr fontId="3"/>
  </si>
  <si>
    <t xml:space="preserve">       </t>
    <phoneticPr fontId="3"/>
  </si>
  <si>
    <t>③’農家での削減諸資材費計</t>
    <rPh sb="2" eb="4">
      <t>ノウカ</t>
    </rPh>
    <rPh sb="6" eb="8">
      <t>サクゲン</t>
    </rPh>
    <rPh sb="8" eb="9">
      <t>ショ</t>
    </rPh>
    <rPh sb="9" eb="12">
      <t>シザイヒ</t>
    </rPh>
    <rPh sb="12" eb="13">
      <t>ケイ</t>
    </rPh>
    <phoneticPr fontId="3"/>
  </si>
  <si>
    <t>④既存共同施設</t>
    <rPh sb="1" eb="3">
      <t>キゾン</t>
    </rPh>
    <rPh sb="3" eb="5">
      <t>キョウドウ</t>
    </rPh>
    <rPh sb="5" eb="7">
      <t>シセツ</t>
    </rPh>
    <phoneticPr fontId="3"/>
  </si>
  <si>
    <t>運営に係る諸資</t>
    <rPh sb="0" eb="2">
      <t>ウンエイ</t>
    </rPh>
    <rPh sb="3" eb="4">
      <t>カカ</t>
    </rPh>
    <rPh sb="5" eb="6">
      <t>ショ</t>
    </rPh>
    <rPh sb="6" eb="7">
      <t>シ</t>
    </rPh>
    <phoneticPr fontId="3"/>
  </si>
  <si>
    <t>材費  （千円）</t>
    <rPh sb="0" eb="1">
      <t>ザイ</t>
    </rPh>
    <rPh sb="1" eb="2">
      <t>ヒ</t>
    </rPh>
    <rPh sb="5" eb="7">
      <t>センエン</t>
    </rPh>
    <phoneticPr fontId="3"/>
  </si>
  <si>
    <t>（③’+④）*ｋ-⑤</t>
  </si>
  <si>
    <t>(千円)</t>
    <phoneticPr fontId="3"/>
  </si>
  <si>
    <t>　　　　ⅳ　維持管理費</t>
    <rPh sb="6" eb="8">
      <t>イジ</t>
    </rPh>
    <rPh sb="8" eb="10">
      <t>カンリ</t>
    </rPh>
    <rPh sb="10" eb="11">
      <t>ヒ</t>
    </rPh>
    <phoneticPr fontId="3"/>
  </si>
  <si>
    <t>①農家での作業に係る削減維持管理費</t>
    <rPh sb="1" eb="3">
      <t>ノウカ</t>
    </rPh>
    <rPh sb="5" eb="7">
      <t>サギョウ</t>
    </rPh>
    <rPh sb="8" eb="9">
      <t>カカ</t>
    </rPh>
    <rPh sb="10" eb="12">
      <t>サクゲン</t>
    </rPh>
    <rPh sb="12" eb="14">
      <t>イジ</t>
    </rPh>
    <rPh sb="14" eb="16">
      <t>カンリ</t>
    </rPh>
    <rPh sb="16" eb="17">
      <t>ヒ</t>
    </rPh>
    <phoneticPr fontId="3"/>
  </si>
  <si>
    <t>③導入施設の維持管理費</t>
    <rPh sb="1" eb="3">
      <t>ドウニュウ</t>
    </rPh>
    <rPh sb="3" eb="5">
      <t>シセツ</t>
    </rPh>
    <rPh sb="6" eb="8">
      <t>イジ</t>
    </rPh>
    <rPh sb="8" eb="11">
      <t>カンリヒ</t>
    </rPh>
    <phoneticPr fontId="3"/>
  </si>
  <si>
    <t>　維持修繕費</t>
    <rPh sb="1" eb="3">
      <t>イジ</t>
    </rPh>
    <rPh sb="3" eb="5">
      <t>シュウゼン</t>
    </rPh>
    <rPh sb="5" eb="6">
      <t>ヒ</t>
    </rPh>
    <phoneticPr fontId="3"/>
  </si>
  <si>
    <t>施設保守経費</t>
    <rPh sb="0" eb="2">
      <t>シセツ</t>
    </rPh>
    <rPh sb="2" eb="4">
      <t>ホシュ</t>
    </rPh>
    <rPh sb="4" eb="6">
      <t>ケイヒ</t>
    </rPh>
    <phoneticPr fontId="3"/>
  </si>
  <si>
    <t>その他</t>
    <rPh sb="2" eb="3">
      <t>タ</t>
    </rPh>
    <phoneticPr fontId="3"/>
  </si>
  <si>
    <t>維持修繕費</t>
    <rPh sb="0" eb="2">
      <t>イジ</t>
    </rPh>
    <rPh sb="2" eb="4">
      <t>シュウゼン</t>
    </rPh>
    <rPh sb="4" eb="5">
      <t>ヒ</t>
    </rPh>
    <phoneticPr fontId="3"/>
  </si>
  <si>
    <t>　　合　　計</t>
    <rPh sb="2" eb="3">
      <t>ゴウ</t>
    </rPh>
    <rPh sb="5" eb="6">
      <t>ケイ</t>
    </rPh>
    <phoneticPr fontId="3"/>
  </si>
  <si>
    <t>②既存共同施設</t>
    <rPh sb="1" eb="3">
      <t>キゾン</t>
    </rPh>
    <rPh sb="3" eb="5">
      <t>キョウドウ</t>
    </rPh>
    <rPh sb="5" eb="7">
      <t>シセツ</t>
    </rPh>
    <phoneticPr fontId="3"/>
  </si>
  <si>
    <t>年効果額</t>
    <rPh sb="0" eb="3">
      <t>ネンコウカ</t>
    </rPh>
    <rPh sb="3" eb="4">
      <t>ガク</t>
    </rPh>
    <phoneticPr fontId="3"/>
  </si>
  <si>
    <t>　の維持管理費</t>
    <rPh sb="2" eb="4">
      <t>イジ</t>
    </rPh>
    <rPh sb="4" eb="7">
      <t>カンリヒ</t>
    </rPh>
    <phoneticPr fontId="3"/>
  </si>
  <si>
    <t>（①＋②）*k－③</t>
  </si>
  <si>
    <t>（単位：千円）</t>
    <rPh sb="1" eb="3">
      <t>タンイ</t>
    </rPh>
    <rPh sb="4" eb="6">
      <t>センエン</t>
    </rPh>
    <phoneticPr fontId="3"/>
  </si>
  <si>
    <t>　ⅰ　労働費節減効果</t>
    <rPh sb="3" eb="6">
      <t>ロウドウヒ</t>
    </rPh>
    <rPh sb="6" eb="8">
      <t>セツゲン</t>
    </rPh>
    <rPh sb="8" eb="10">
      <t>コウカ</t>
    </rPh>
    <phoneticPr fontId="3"/>
  </si>
  <si>
    <t>　ⅱ　光熱動力費節減効果</t>
    <rPh sb="3" eb="5">
      <t>コウネツ</t>
    </rPh>
    <rPh sb="5" eb="8">
      <t>ドウリョクヒ</t>
    </rPh>
    <rPh sb="8" eb="10">
      <t>セツゲン</t>
    </rPh>
    <rPh sb="10" eb="12">
      <t>コウカ</t>
    </rPh>
    <phoneticPr fontId="3"/>
  </si>
  <si>
    <t>　ⅲ　諸資材費節減効果</t>
    <rPh sb="3" eb="4">
      <t>ショ</t>
    </rPh>
    <rPh sb="4" eb="7">
      <t>シザイヒ</t>
    </rPh>
    <rPh sb="7" eb="9">
      <t>セツゲン</t>
    </rPh>
    <rPh sb="9" eb="11">
      <t>コウカ</t>
    </rPh>
    <phoneticPr fontId="3"/>
  </si>
  <si>
    <t>　ⅳ　維持管理節減効果</t>
    <rPh sb="3" eb="5">
      <t>イジ</t>
    </rPh>
    <rPh sb="5" eb="7">
      <t>カンリ</t>
    </rPh>
    <rPh sb="7" eb="9">
      <t>セツゲン</t>
    </rPh>
    <rPh sb="9" eb="11">
      <t>コウカ</t>
    </rPh>
    <phoneticPr fontId="3"/>
  </si>
  <si>
    <t>　　　計</t>
    <rPh sb="3" eb="4">
      <t>ケイ</t>
    </rPh>
    <phoneticPr fontId="3"/>
  </si>
  <si>
    <t>　　　ｂ　有機物処理・利用施設、用土等供給施設で供給される資材を利用することによる受益農業者のコスト節減効果</t>
    <rPh sb="5" eb="8">
      <t>ユウキブツ</t>
    </rPh>
    <rPh sb="8" eb="10">
      <t>ショリ</t>
    </rPh>
    <rPh sb="11" eb="13">
      <t>リヨウ</t>
    </rPh>
    <rPh sb="13" eb="15">
      <t>シセツ</t>
    </rPh>
    <rPh sb="16" eb="19">
      <t>ヨウドトウ</t>
    </rPh>
    <rPh sb="19" eb="21">
      <t>キョウキュウ</t>
    </rPh>
    <rPh sb="21" eb="23">
      <t>シセツ</t>
    </rPh>
    <rPh sb="24" eb="26">
      <t>キョウキュウ</t>
    </rPh>
    <rPh sb="29" eb="31">
      <t>シザイ</t>
    </rPh>
    <rPh sb="32" eb="34">
      <t>リヨウ</t>
    </rPh>
    <rPh sb="41" eb="43">
      <t>ジュエキ</t>
    </rPh>
    <rPh sb="43" eb="46">
      <t>ノウギョウシャ</t>
    </rPh>
    <rPh sb="50" eb="52">
      <t>セツゲン</t>
    </rPh>
    <rPh sb="52" eb="54">
      <t>コウカ</t>
    </rPh>
    <phoneticPr fontId="3"/>
  </si>
  <si>
    <t>肥料削減</t>
    <rPh sb="0" eb="2">
      <t>ヒリョウ</t>
    </rPh>
    <rPh sb="2" eb="4">
      <t>サクゲン</t>
    </rPh>
    <phoneticPr fontId="3"/>
  </si>
  <si>
    <t>土壌改良資材削減</t>
    <rPh sb="0" eb="2">
      <t>ドジョウ</t>
    </rPh>
    <rPh sb="2" eb="4">
      <t>カイリョウ</t>
    </rPh>
    <rPh sb="4" eb="6">
      <t>シザイ</t>
    </rPh>
    <rPh sb="6" eb="8">
      <t>サクゲン</t>
    </rPh>
    <phoneticPr fontId="3"/>
  </si>
  <si>
    <t>有機物投入増加</t>
    <rPh sb="0" eb="3">
      <t>ユウキブツ</t>
    </rPh>
    <rPh sb="3" eb="5">
      <t>トウニュウ</t>
    </rPh>
    <rPh sb="5" eb="7">
      <t>ゾウカ</t>
    </rPh>
    <phoneticPr fontId="3"/>
  </si>
  <si>
    <t>作　目</t>
    <rPh sb="0" eb="1">
      <t>サク</t>
    </rPh>
    <rPh sb="2" eb="3">
      <t>メ</t>
    </rPh>
    <phoneticPr fontId="3"/>
  </si>
  <si>
    <t>①化学肥料削</t>
    <rPh sb="1" eb="3">
      <t>カガク</t>
    </rPh>
    <rPh sb="3" eb="5">
      <t>ヒリョウ</t>
    </rPh>
    <rPh sb="5" eb="6">
      <t>サクゲン</t>
    </rPh>
    <phoneticPr fontId="3"/>
  </si>
  <si>
    <t>②化学肥料単</t>
    <rPh sb="1" eb="3">
      <t>カガク</t>
    </rPh>
    <rPh sb="3" eb="5">
      <t>ヒリョウ</t>
    </rPh>
    <rPh sb="5" eb="6">
      <t>タンカ</t>
    </rPh>
    <phoneticPr fontId="3"/>
  </si>
  <si>
    <t>③削減額</t>
    <rPh sb="1" eb="3">
      <t>サクゲン</t>
    </rPh>
    <rPh sb="3" eb="4">
      <t>ガク</t>
    </rPh>
    <phoneticPr fontId="3"/>
  </si>
  <si>
    <t>④土壌改良資</t>
    <rPh sb="1" eb="3">
      <t>ドジョウ</t>
    </rPh>
    <rPh sb="3" eb="5">
      <t>カイリョウ</t>
    </rPh>
    <rPh sb="5" eb="6">
      <t>シザイ</t>
    </rPh>
    <phoneticPr fontId="3"/>
  </si>
  <si>
    <t>⑤土壌改良資</t>
    <rPh sb="1" eb="3">
      <t>ドジョウ</t>
    </rPh>
    <rPh sb="3" eb="5">
      <t>カイリョウ</t>
    </rPh>
    <rPh sb="5" eb="6">
      <t>シザイ</t>
    </rPh>
    <phoneticPr fontId="3"/>
  </si>
  <si>
    <t>⑥削減額</t>
    <rPh sb="1" eb="3">
      <t>サクゲン</t>
    </rPh>
    <rPh sb="3" eb="4">
      <t>ガク</t>
    </rPh>
    <phoneticPr fontId="3"/>
  </si>
  <si>
    <t>⑦有機物増加</t>
    <rPh sb="1" eb="4">
      <t>ユウキブツ</t>
    </rPh>
    <rPh sb="4" eb="6">
      <t>ゾウカ</t>
    </rPh>
    <phoneticPr fontId="3"/>
  </si>
  <si>
    <t>⑧有機物購入</t>
    <rPh sb="1" eb="4">
      <t>ユウキブツ</t>
    </rPh>
    <rPh sb="4" eb="6">
      <t>コウニュウ</t>
    </rPh>
    <phoneticPr fontId="3"/>
  </si>
  <si>
    <t xml:space="preserve">  減予定量</t>
    <rPh sb="2" eb="3">
      <t>ゲン</t>
    </rPh>
    <rPh sb="3" eb="6">
      <t>ヨテイリョウ</t>
    </rPh>
    <phoneticPr fontId="3"/>
  </si>
  <si>
    <t xml:space="preserve"> 価</t>
    <rPh sb="1" eb="2">
      <t>タンカ</t>
    </rPh>
    <phoneticPr fontId="3"/>
  </si>
  <si>
    <t>①*②*⑩</t>
    <phoneticPr fontId="3"/>
  </si>
  <si>
    <t xml:space="preserve">  材削減予定量</t>
    <rPh sb="2" eb="3">
      <t>シザイ</t>
    </rPh>
    <rPh sb="3" eb="5">
      <t>サクゲン</t>
    </rPh>
    <rPh sb="5" eb="8">
      <t>ヨテイリョウ</t>
    </rPh>
    <phoneticPr fontId="3"/>
  </si>
  <si>
    <t>材単価</t>
    <rPh sb="0" eb="1">
      <t>シザイ</t>
    </rPh>
    <rPh sb="1" eb="3">
      <t>タンカ</t>
    </rPh>
    <phoneticPr fontId="3"/>
  </si>
  <si>
    <t>④*⑤*⑩</t>
    <phoneticPr fontId="3"/>
  </si>
  <si>
    <t>予定量</t>
    <rPh sb="0" eb="2">
      <t>ヨテイ</t>
    </rPh>
    <rPh sb="2" eb="3">
      <t>ヨテイリョウ</t>
    </rPh>
    <phoneticPr fontId="3"/>
  </si>
  <si>
    <t>単価</t>
    <rPh sb="0" eb="2">
      <t>タンカ</t>
    </rPh>
    <phoneticPr fontId="3"/>
  </si>
  <si>
    <t xml:space="preserve"> （袋/ha）</t>
    <rPh sb="2" eb="3">
      <t>フクロ</t>
    </rPh>
    <phoneticPr fontId="3"/>
  </si>
  <si>
    <t>（円/袋）</t>
    <rPh sb="1" eb="2">
      <t>エン</t>
    </rPh>
    <rPh sb="3" eb="4">
      <t>フクロ</t>
    </rPh>
    <phoneticPr fontId="3"/>
  </si>
  <si>
    <t xml:space="preserve"> (千円)</t>
    <rPh sb="2" eb="3">
      <t>セン</t>
    </rPh>
    <rPh sb="3" eb="4">
      <t>エン</t>
    </rPh>
    <phoneticPr fontId="3"/>
  </si>
  <si>
    <t>（袋/ha）</t>
    <rPh sb="1" eb="2">
      <t>フクロ</t>
    </rPh>
    <phoneticPr fontId="3"/>
  </si>
  <si>
    <t>（t/ha）</t>
    <phoneticPr fontId="3"/>
  </si>
  <si>
    <t>（円/ t ）</t>
    <rPh sb="1" eb="2">
      <t>エン</t>
    </rPh>
    <phoneticPr fontId="3"/>
  </si>
  <si>
    <t>合　計</t>
    <rPh sb="0" eb="3">
      <t>ゴウケイ</t>
    </rPh>
    <phoneticPr fontId="3"/>
  </si>
  <si>
    <t>③’削減額計</t>
    <rPh sb="2" eb="5">
      <t>サクゲンガク</t>
    </rPh>
    <rPh sb="5" eb="6">
      <t>ケイ</t>
    </rPh>
    <phoneticPr fontId="3"/>
  </si>
  <si>
    <t>⑥’削減額計</t>
    <rPh sb="2" eb="5">
      <t>サクゲンガク</t>
    </rPh>
    <rPh sb="5" eb="6">
      <t>ケイ</t>
    </rPh>
    <phoneticPr fontId="3"/>
  </si>
  <si>
    <t>⑨増加額</t>
    <rPh sb="1" eb="3">
      <t>ゾウカ</t>
    </rPh>
    <rPh sb="3" eb="4">
      <t>ガク</t>
    </rPh>
    <phoneticPr fontId="3"/>
  </si>
  <si>
    <t>⑩事業実施後</t>
    <rPh sb="1" eb="3">
      <t>ジギョウ</t>
    </rPh>
    <rPh sb="3" eb="5">
      <t>ジッシ</t>
    </rPh>
    <rPh sb="5" eb="6">
      <t>ゴ</t>
    </rPh>
    <phoneticPr fontId="3"/>
  </si>
  <si>
    <t>年効果額</t>
    <rPh sb="0" eb="1">
      <t>トシ</t>
    </rPh>
    <rPh sb="1" eb="3">
      <t>コウカ</t>
    </rPh>
    <rPh sb="3" eb="4">
      <t>ガク</t>
    </rPh>
    <phoneticPr fontId="3"/>
  </si>
  <si>
    <t>注：有機物とは、堆きゅう肥、生ゴミ、作物残さ等を含むものとする。</t>
    <rPh sb="0" eb="1">
      <t>チュウ</t>
    </rPh>
    <rPh sb="2" eb="5">
      <t>ユウキブツ</t>
    </rPh>
    <rPh sb="8" eb="9">
      <t>ウズタカ</t>
    </rPh>
    <rPh sb="12" eb="13">
      <t>ヒ</t>
    </rPh>
    <rPh sb="14" eb="15">
      <t>ショウ</t>
    </rPh>
    <rPh sb="18" eb="20">
      <t>サクモツ</t>
    </rPh>
    <rPh sb="20" eb="21">
      <t>ザン</t>
    </rPh>
    <rPh sb="22" eb="23">
      <t>トウ</t>
    </rPh>
    <rPh sb="24" eb="25">
      <t>フク</t>
    </rPh>
    <phoneticPr fontId="3"/>
  </si>
  <si>
    <t>肥料削減、土壌改良資財削減の欄に該当しない場合にも、有機物投入増加の欄には記入する。</t>
    <rPh sb="0" eb="2">
      <t>ヒリョウ</t>
    </rPh>
    <rPh sb="2" eb="4">
      <t>サクゲン</t>
    </rPh>
    <rPh sb="5" eb="7">
      <t>ドジョウ</t>
    </rPh>
    <rPh sb="7" eb="9">
      <t>カイリョウ</t>
    </rPh>
    <rPh sb="9" eb="11">
      <t>シザイ</t>
    </rPh>
    <rPh sb="11" eb="13">
      <t>サクゲン</t>
    </rPh>
    <rPh sb="14" eb="15">
      <t>ラン</t>
    </rPh>
    <rPh sb="16" eb="18">
      <t>ガイトウ</t>
    </rPh>
    <rPh sb="21" eb="23">
      <t>バアイ</t>
    </rPh>
    <rPh sb="26" eb="29">
      <t>ユウキブツ</t>
    </rPh>
    <rPh sb="29" eb="31">
      <t>トウニュウ</t>
    </rPh>
    <rPh sb="31" eb="33">
      <t>ゾウカ</t>
    </rPh>
    <rPh sb="34" eb="35">
      <t>ラン</t>
    </rPh>
    <rPh sb="37" eb="39">
      <t>キニュウ</t>
    </rPh>
    <phoneticPr fontId="3"/>
  </si>
  <si>
    <t>⑦*⑧*⑩</t>
    <phoneticPr fontId="3"/>
  </si>
  <si>
    <t xml:space="preserve"> ③'+⑥'-⑨'</t>
    <phoneticPr fontId="3"/>
  </si>
  <si>
    <t>(ha)</t>
    <phoneticPr fontId="3"/>
  </si>
  <si>
    <t>(千円）</t>
    <rPh sb="1" eb="3">
      <t>センエン</t>
    </rPh>
    <phoneticPr fontId="3"/>
  </si>
  <si>
    <t>⑨’増加額計</t>
    <rPh sb="2" eb="5">
      <t>ゾウカガク</t>
    </rPh>
    <rPh sb="5" eb="6">
      <t>ケイ</t>
    </rPh>
    <phoneticPr fontId="3"/>
  </si>
  <si>
    <t>　　　ｃ　導入施設における作業以外の関連作業に係るコスト節減効果</t>
    <rPh sb="5" eb="7">
      <t>ドウニュウ</t>
    </rPh>
    <rPh sb="7" eb="9">
      <t>シセツ</t>
    </rPh>
    <rPh sb="13" eb="15">
      <t>サギョウ</t>
    </rPh>
    <rPh sb="15" eb="17">
      <t>イガイ</t>
    </rPh>
    <rPh sb="18" eb="20">
      <t>カンレン</t>
    </rPh>
    <rPh sb="20" eb="22">
      <t>サギョウ</t>
    </rPh>
    <rPh sb="23" eb="24">
      <t>カカ</t>
    </rPh>
    <rPh sb="28" eb="30">
      <t>セツゲン</t>
    </rPh>
    <rPh sb="30" eb="32">
      <t>コウカ</t>
    </rPh>
    <phoneticPr fontId="3"/>
  </si>
  <si>
    <t>経営（作付）</t>
    <rPh sb="0" eb="2">
      <t>ケイエイ</t>
    </rPh>
    <rPh sb="3" eb="5">
      <t>サクツ</t>
    </rPh>
    <phoneticPr fontId="3"/>
  </si>
  <si>
    <t>②規模階層別</t>
    <rPh sb="1" eb="3">
      <t>キボ</t>
    </rPh>
    <rPh sb="3" eb="6">
      <t>カイソウベツ</t>
    </rPh>
    <phoneticPr fontId="3"/>
  </si>
  <si>
    <t>③事業実施前</t>
    <rPh sb="1" eb="3">
      <t>ジギョウ</t>
    </rPh>
    <rPh sb="3" eb="5">
      <t>ジッシ</t>
    </rPh>
    <rPh sb="5" eb="6">
      <t>マエ</t>
    </rPh>
    <phoneticPr fontId="3"/>
  </si>
  <si>
    <t>④事業実施後の</t>
    <rPh sb="1" eb="3">
      <t>ジギョウ</t>
    </rPh>
    <rPh sb="3" eb="5">
      <t>ジッシ</t>
    </rPh>
    <rPh sb="5" eb="6">
      <t>ゴ</t>
    </rPh>
    <phoneticPr fontId="3"/>
  </si>
  <si>
    <t>⑤事業実施後</t>
    <rPh sb="1" eb="3">
      <t>ジギョウ</t>
    </rPh>
    <rPh sb="3" eb="5">
      <t>ジッシ</t>
    </rPh>
    <rPh sb="5" eb="6">
      <t>ゴ</t>
    </rPh>
    <phoneticPr fontId="3"/>
  </si>
  <si>
    <t xml:space="preserve">  各規模階層</t>
    <rPh sb="2" eb="3">
      <t>カク</t>
    </rPh>
    <rPh sb="3" eb="4">
      <t>キボ</t>
    </rPh>
    <rPh sb="4" eb="5">
      <t>キボ</t>
    </rPh>
    <rPh sb="5" eb="7">
      <t>カイソウ</t>
    </rPh>
    <phoneticPr fontId="3"/>
  </si>
  <si>
    <t xml:space="preserve">  平均作業コ</t>
    <rPh sb="2" eb="4">
      <t>ヘイキン</t>
    </rPh>
    <rPh sb="4" eb="6">
      <t>サギョウ</t>
    </rPh>
    <phoneticPr fontId="3"/>
  </si>
  <si>
    <t>の生産コスト計</t>
    <rPh sb="1" eb="3">
      <t>セイサン</t>
    </rPh>
    <rPh sb="6" eb="7">
      <t>ケイ</t>
    </rPh>
    <phoneticPr fontId="3"/>
  </si>
  <si>
    <t>各規模階層</t>
    <rPh sb="0" eb="1">
      <t>カク</t>
    </rPh>
    <rPh sb="1" eb="3">
      <t>キボ</t>
    </rPh>
    <rPh sb="3" eb="5">
      <t>カイソウ</t>
    </rPh>
    <phoneticPr fontId="3"/>
  </si>
  <si>
    <t>　の作業面積</t>
    <rPh sb="2" eb="4">
      <t>サギョウ</t>
    </rPh>
    <rPh sb="4" eb="6">
      <t>メンセキ</t>
    </rPh>
    <phoneticPr fontId="3"/>
  </si>
  <si>
    <t>スト</t>
    <phoneticPr fontId="3"/>
  </si>
  <si>
    <t>作業面積計</t>
    <rPh sb="0" eb="2">
      <t>サギョウ</t>
    </rPh>
    <rPh sb="2" eb="4">
      <t>メンセキ</t>
    </rPh>
    <rPh sb="4" eb="5">
      <t>ケイ</t>
    </rPh>
    <phoneticPr fontId="3"/>
  </si>
  <si>
    <t>④*②</t>
    <phoneticPr fontId="3"/>
  </si>
  <si>
    <t>③’*ｋ－⑤’</t>
    <phoneticPr fontId="3"/>
  </si>
  <si>
    <t>計 (ha)</t>
    <rPh sb="0" eb="1">
      <t>ケイ</t>
    </rPh>
    <phoneticPr fontId="3"/>
  </si>
  <si>
    <t>（千円/ha）</t>
    <rPh sb="1" eb="2">
      <t>セン</t>
    </rPh>
    <rPh sb="2" eb="3">
      <t>エン</t>
    </rPh>
    <phoneticPr fontId="3"/>
  </si>
  <si>
    <t>（ｈa）</t>
    <phoneticPr fontId="3"/>
  </si>
  <si>
    <t xml:space="preserve"> (千円/ha）</t>
    <rPh sb="2" eb="4">
      <t>センエン</t>
    </rPh>
    <phoneticPr fontId="3"/>
  </si>
  <si>
    <t>○ｈａ未満</t>
    <rPh sb="3" eb="5">
      <t>ミマン</t>
    </rPh>
    <phoneticPr fontId="3"/>
  </si>
  <si>
    <t>○～○ｈａ</t>
    <phoneticPr fontId="3"/>
  </si>
  <si>
    <t>…</t>
    <phoneticPr fontId="3"/>
  </si>
  <si>
    <t>○ｈa以上</t>
    <rPh sb="3" eb="5">
      <t>イジョウ</t>
    </rPh>
    <phoneticPr fontId="3"/>
  </si>
  <si>
    <t>　　　合計</t>
    <rPh sb="3" eb="5">
      <t>ゴウケイ</t>
    </rPh>
    <phoneticPr fontId="3"/>
  </si>
  <si>
    <t>③’事業実施前の作業コスト合計</t>
    <rPh sb="2" eb="4">
      <t>ジギョウ</t>
    </rPh>
    <rPh sb="4" eb="6">
      <t>ジッシ</t>
    </rPh>
    <rPh sb="6" eb="7">
      <t>マエ</t>
    </rPh>
    <rPh sb="8" eb="10">
      <t>サギョウ</t>
    </rPh>
    <rPh sb="13" eb="14">
      <t>ゴウ</t>
    </rPh>
    <rPh sb="14" eb="15">
      <t>ケイ</t>
    </rPh>
    <phoneticPr fontId="3"/>
  </si>
  <si>
    <t>⑤’事業実施後の作業コスト合計</t>
    <rPh sb="2" eb="4">
      <t>ジギョウ</t>
    </rPh>
    <rPh sb="4" eb="6">
      <t>ジッシ</t>
    </rPh>
    <rPh sb="6" eb="7">
      <t>ゴ</t>
    </rPh>
    <rPh sb="8" eb="10">
      <t>サギョウ</t>
    </rPh>
    <rPh sb="13" eb="15">
      <t>ゴウケイ</t>
    </rPh>
    <phoneticPr fontId="3"/>
  </si>
  <si>
    <t>　　  ｄ　生産コスト節減効果合計</t>
    <rPh sb="6" eb="8">
      <t>セイサン</t>
    </rPh>
    <rPh sb="11" eb="13">
      <t>セツゲン</t>
    </rPh>
    <rPh sb="13" eb="15">
      <t>コウカ</t>
    </rPh>
    <rPh sb="15" eb="17">
      <t>ゴウケイ</t>
    </rPh>
    <phoneticPr fontId="3"/>
  </si>
  <si>
    <t>単位：千円</t>
  </si>
  <si>
    <t>　a　施設等の導入によるコスト節減効果</t>
    <phoneticPr fontId="3"/>
  </si>
  <si>
    <t>　b　有機物処理・利用施設、用土等供給施設により供給される資材を利用することによるコスト節減効果</t>
    <rPh sb="3" eb="6">
      <t>ユウキブツ</t>
    </rPh>
    <rPh sb="6" eb="8">
      <t>ショリ</t>
    </rPh>
    <rPh sb="9" eb="11">
      <t>リヨウ</t>
    </rPh>
    <rPh sb="11" eb="13">
      <t>シセツ</t>
    </rPh>
    <rPh sb="24" eb="26">
      <t>キョウキュウ</t>
    </rPh>
    <rPh sb="29" eb="31">
      <t>シザイ</t>
    </rPh>
    <rPh sb="32" eb="34">
      <t>リヨウ</t>
    </rPh>
    <rPh sb="44" eb="46">
      <t>セツゲン</t>
    </rPh>
    <rPh sb="46" eb="48">
      <t>コウカ</t>
    </rPh>
    <phoneticPr fontId="3"/>
  </si>
  <si>
    <t>　c　導入施設における作業以外の関連作業に係るコスト節減効果</t>
    <rPh sb="3" eb="5">
      <t>ドウニュウ</t>
    </rPh>
    <rPh sb="5" eb="7">
      <t>シセツ</t>
    </rPh>
    <rPh sb="11" eb="13">
      <t>サギョウ</t>
    </rPh>
    <rPh sb="13" eb="15">
      <t>イガイ</t>
    </rPh>
    <rPh sb="16" eb="18">
      <t>カンレン</t>
    </rPh>
    <rPh sb="18" eb="20">
      <t>サギョウ</t>
    </rPh>
    <rPh sb="21" eb="22">
      <t>カカ</t>
    </rPh>
    <rPh sb="26" eb="28">
      <t>セツゲン</t>
    </rPh>
    <rPh sb="28" eb="30">
      <t>コウカ</t>
    </rPh>
    <phoneticPr fontId="3"/>
  </si>
  <si>
    <t>　　計</t>
    <rPh sb="2" eb="3">
      <t>ケイ</t>
    </rPh>
    <phoneticPr fontId="3"/>
  </si>
  <si>
    <t>　（ウ）品質向上効果</t>
    <rPh sb="4" eb="6">
      <t>ヒンシツ</t>
    </rPh>
    <rPh sb="6" eb="8">
      <t>コウジョウ</t>
    </rPh>
    <rPh sb="8" eb="10">
      <t>コウカ</t>
    </rPh>
    <phoneticPr fontId="3"/>
  </si>
  <si>
    <t>　　　ａ　生産農産物の品質向上効果（有機物処理・利用施設、耕種作物小規模土地基盤整備）</t>
    <rPh sb="5" eb="7">
      <t>セイサン</t>
    </rPh>
    <rPh sb="7" eb="10">
      <t>ノウサンブツ</t>
    </rPh>
    <rPh sb="11" eb="13">
      <t>ヒンシツ</t>
    </rPh>
    <rPh sb="13" eb="15">
      <t>コウジョウ</t>
    </rPh>
    <rPh sb="15" eb="17">
      <t>コウカ</t>
    </rPh>
    <rPh sb="18" eb="21">
      <t>ユウキブツ</t>
    </rPh>
    <rPh sb="21" eb="23">
      <t>ショリ</t>
    </rPh>
    <rPh sb="24" eb="26">
      <t>リヨウ</t>
    </rPh>
    <rPh sb="26" eb="28">
      <t>シセツ</t>
    </rPh>
    <rPh sb="29" eb="31">
      <t>コウシュ</t>
    </rPh>
    <rPh sb="31" eb="33">
      <t>サクモツ</t>
    </rPh>
    <rPh sb="33" eb="36">
      <t>ショウキボ</t>
    </rPh>
    <rPh sb="36" eb="38">
      <t>トチ</t>
    </rPh>
    <rPh sb="38" eb="40">
      <t>キバン</t>
    </rPh>
    <rPh sb="40" eb="42">
      <t>セイビ</t>
    </rPh>
    <phoneticPr fontId="3"/>
  </si>
  <si>
    <t>②計画単収</t>
    <rPh sb="1" eb="3">
      <t>ケイカク</t>
    </rPh>
    <rPh sb="3" eb="5">
      <t>タンシュウ</t>
    </rPh>
    <phoneticPr fontId="3"/>
  </si>
  <si>
    <t>③事業実施後</t>
    <rPh sb="1" eb="3">
      <t>ジギョウ</t>
    </rPh>
    <rPh sb="3" eb="5">
      <t>ジッシ</t>
    </rPh>
    <rPh sb="5" eb="6">
      <t>ゴ</t>
    </rPh>
    <phoneticPr fontId="3"/>
  </si>
  <si>
    <t>④事業実施前</t>
    <rPh sb="1" eb="3">
      <t>ジギョウ</t>
    </rPh>
    <rPh sb="3" eb="5">
      <t>ジッシ</t>
    </rPh>
    <rPh sb="5" eb="6">
      <t>マエ</t>
    </rPh>
    <phoneticPr fontId="3"/>
  </si>
  <si>
    <t>⑥販売単価</t>
    <rPh sb="1" eb="3">
      <t>ハンバイ</t>
    </rPh>
    <rPh sb="3" eb="5">
      <t>タンカ</t>
    </rPh>
    <phoneticPr fontId="3"/>
  </si>
  <si>
    <t>年効果額</t>
    <rPh sb="0" eb="1">
      <t>ネン</t>
    </rPh>
    <rPh sb="1" eb="3">
      <t>コウカ</t>
    </rPh>
    <rPh sb="3" eb="4">
      <t>ガク</t>
    </rPh>
    <phoneticPr fontId="3"/>
  </si>
  <si>
    <t>生産量</t>
    <rPh sb="0" eb="3">
      <t>セイサンリョウ</t>
    </rPh>
    <phoneticPr fontId="3"/>
  </si>
  <si>
    <t>生産量</t>
    <rPh sb="0" eb="2">
      <t>セイサン</t>
    </rPh>
    <rPh sb="2" eb="3">
      <t>リョウ</t>
    </rPh>
    <phoneticPr fontId="3"/>
  </si>
  <si>
    <t>販売単価</t>
    <rPh sb="0" eb="2">
      <t>ハンバイ</t>
    </rPh>
    <rPh sb="2" eb="3">
      <t>タンカ</t>
    </rPh>
    <rPh sb="3" eb="4">
      <t>カ</t>
    </rPh>
    <phoneticPr fontId="3"/>
  </si>
  <si>
    <t>販売予定単価</t>
    <rPh sb="0" eb="2">
      <t>ハンバイ</t>
    </rPh>
    <rPh sb="2" eb="4">
      <t>ヨテイ</t>
    </rPh>
    <rPh sb="4" eb="5">
      <t>タン</t>
    </rPh>
    <rPh sb="5" eb="6">
      <t>カ</t>
    </rPh>
    <phoneticPr fontId="3"/>
  </si>
  <si>
    <t>差額</t>
    <rPh sb="0" eb="2">
      <t>サガク</t>
    </rPh>
    <phoneticPr fontId="3"/>
  </si>
  <si>
    <t xml:space="preserve"> ⑤-④</t>
    <phoneticPr fontId="3"/>
  </si>
  <si>
    <t>③*⑥</t>
    <phoneticPr fontId="3"/>
  </si>
  <si>
    <t>(ｔ)</t>
    <phoneticPr fontId="3"/>
  </si>
  <si>
    <t>(kg.本.箱/10a)</t>
    <rPh sb="4" eb="5">
      <t>ホン</t>
    </rPh>
    <rPh sb="6" eb="7">
      <t>ハコ</t>
    </rPh>
    <phoneticPr fontId="3"/>
  </si>
  <si>
    <t>(ｔ)</t>
  </si>
  <si>
    <t>(円)</t>
    <rPh sb="1" eb="2">
      <t>エン</t>
    </rPh>
    <phoneticPr fontId="3"/>
  </si>
  <si>
    <t>(円/kg.本.箱)</t>
    <rPh sb="1" eb="2">
      <t>エン</t>
    </rPh>
    <rPh sb="6" eb="7">
      <t>ホン</t>
    </rPh>
    <rPh sb="8" eb="9">
      <t>ハコ</t>
    </rPh>
    <phoneticPr fontId="3"/>
  </si>
  <si>
    <t>ペレット堆肥</t>
    <rPh sb="4" eb="6">
      <t>タイヒ</t>
    </rPh>
    <phoneticPr fontId="3"/>
  </si>
  <si>
    <t>注：有機物処理・利用施設のうち、地域資源肥料化処理施設を整備する場合にあっては、作目名は「地域資源由来肥料」とし、①及び②の記載は不要とする。③は式に係わらず地域資源由来肥料の計画生産量を記載する。</t>
    <rPh sb="0" eb="1">
      <t>チュウ</t>
    </rPh>
    <phoneticPr fontId="3"/>
  </si>
  <si>
    <t>②の計画単収の具体的な</t>
    <rPh sb="2" eb="4">
      <t>ケイカク</t>
    </rPh>
    <rPh sb="4" eb="6">
      <t>タンシュウ</t>
    </rPh>
    <rPh sb="7" eb="9">
      <t>グタイ</t>
    </rPh>
    <rPh sb="9" eb="10">
      <t>テキ</t>
    </rPh>
    <phoneticPr fontId="3"/>
  </si>
  <si>
    <t>見込み方法</t>
    <rPh sb="0" eb="2">
      <t>ミコ</t>
    </rPh>
    <rPh sb="3" eb="4">
      <t>カタ</t>
    </rPh>
    <rPh sb="4" eb="5">
      <t>ホウ</t>
    </rPh>
    <phoneticPr fontId="3"/>
  </si>
  <si>
    <t>⑤の事業実施後の販売単価の</t>
    <rPh sb="2" eb="4">
      <t>ジギョウ</t>
    </rPh>
    <rPh sb="4" eb="6">
      <t>ジッシ</t>
    </rPh>
    <rPh sb="6" eb="7">
      <t>ゴ</t>
    </rPh>
    <rPh sb="8" eb="10">
      <t>ハンバイ</t>
    </rPh>
    <rPh sb="10" eb="12">
      <t>タンカ</t>
    </rPh>
    <phoneticPr fontId="3"/>
  </si>
  <si>
    <t>具体的な見込み方法</t>
    <rPh sb="0" eb="3">
      <t>グタイテキ</t>
    </rPh>
    <rPh sb="4" eb="6">
      <t>ミコ</t>
    </rPh>
    <rPh sb="7" eb="8">
      <t>カタ</t>
    </rPh>
    <rPh sb="8" eb="9">
      <t>ホウ</t>
    </rPh>
    <phoneticPr fontId="3"/>
  </si>
  <si>
    <t>　（エ）生産力増加効果</t>
    <rPh sb="4" eb="7">
      <t>セイサンリョク</t>
    </rPh>
    <rPh sb="7" eb="9">
      <t>ゾウカ</t>
    </rPh>
    <rPh sb="9" eb="11">
      <t>コウカ</t>
    </rPh>
    <phoneticPr fontId="3"/>
  </si>
  <si>
    <t>　　　ａ　施設等の導入による生産力増加効果（有機物処理・利用施設、耕種作物小規模土地基盤整備）</t>
    <rPh sb="5" eb="7">
      <t>シセツ</t>
    </rPh>
    <rPh sb="7" eb="8">
      <t>トウ</t>
    </rPh>
    <rPh sb="9" eb="11">
      <t>ドウニュウ</t>
    </rPh>
    <rPh sb="14" eb="17">
      <t>セイサンリョク</t>
    </rPh>
    <rPh sb="17" eb="19">
      <t>ゾウカ</t>
    </rPh>
    <rPh sb="19" eb="21">
      <t>コウカ</t>
    </rPh>
    <rPh sb="22" eb="25">
      <t>ユウキブツ</t>
    </rPh>
    <rPh sb="25" eb="27">
      <t>ショリ</t>
    </rPh>
    <rPh sb="28" eb="30">
      <t>リヨウ</t>
    </rPh>
    <rPh sb="30" eb="32">
      <t>シセツ</t>
    </rPh>
    <rPh sb="33" eb="35">
      <t>コウシュ</t>
    </rPh>
    <rPh sb="35" eb="37">
      <t>サクモツ</t>
    </rPh>
    <phoneticPr fontId="3"/>
  </si>
  <si>
    <t>作付面積(ha)</t>
    <rPh sb="0" eb="2">
      <t>サクツケ</t>
    </rPh>
    <rPh sb="2" eb="4">
      <t>メンセキ</t>
    </rPh>
    <phoneticPr fontId="3"/>
  </si>
  <si>
    <t>単収(kg/10a)</t>
    <rPh sb="0" eb="2">
      <t>タンシュウ</t>
    </rPh>
    <phoneticPr fontId="3"/>
  </si>
  <si>
    <t>⑤事業実施前</t>
    <rPh sb="1" eb="3">
      <t>ジギョウ</t>
    </rPh>
    <rPh sb="3" eb="5">
      <t>ジッシ</t>
    </rPh>
    <rPh sb="5" eb="6">
      <t>マエ</t>
    </rPh>
    <phoneticPr fontId="3"/>
  </si>
  <si>
    <t>⑥事業実施後の</t>
    <rPh sb="1" eb="3">
      <t>ジギョウ</t>
    </rPh>
    <rPh sb="3" eb="5">
      <t>ジッシ</t>
    </rPh>
    <rPh sb="5" eb="6">
      <t>ゴ</t>
    </rPh>
    <phoneticPr fontId="3"/>
  </si>
  <si>
    <t>⑦増加生産量</t>
    <rPh sb="1" eb="3">
      <t>ゾウカ</t>
    </rPh>
    <rPh sb="3" eb="5">
      <t>セイサン</t>
    </rPh>
    <rPh sb="5" eb="6">
      <t>リョウ</t>
    </rPh>
    <phoneticPr fontId="3"/>
  </si>
  <si>
    <t>⑧事業実施前平均</t>
    <rPh sb="1" eb="3">
      <t>ジギョウ</t>
    </rPh>
    <rPh sb="3" eb="5">
      <t>ジッシ</t>
    </rPh>
    <rPh sb="5" eb="6">
      <t>マエ</t>
    </rPh>
    <rPh sb="6" eb="8">
      <t>ヘイキン</t>
    </rPh>
    <phoneticPr fontId="3"/>
  </si>
  <si>
    <t>①現況</t>
    <rPh sb="1" eb="3">
      <t>ゲンキョウ</t>
    </rPh>
    <phoneticPr fontId="3"/>
  </si>
  <si>
    <t>②計画</t>
    <rPh sb="1" eb="3">
      <t>ケイカク</t>
    </rPh>
    <phoneticPr fontId="3"/>
  </si>
  <si>
    <t>③現況</t>
    <rPh sb="1" eb="3">
      <t>ゲンキョウ</t>
    </rPh>
    <phoneticPr fontId="3"/>
  </si>
  <si>
    <t>④計画</t>
    <rPh sb="1" eb="3">
      <t>ケイカク</t>
    </rPh>
    <phoneticPr fontId="3"/>
  </si>
  <si>
    <t>販売単価</t>
    <rPh sb="0" eb="2">
      <t>ハンバイ</t>
    </rPh>
    <rPh sb="2" eb="4">
      <t>タンカ</t>
    </rPh>
    <phoneticPr fontId="3"/>
  </si>
  <si>
    <t>（見込）</t>
    <rPh sb="1" eb="3">
      <t>ミコ</t>
    </rPh>
    <phoneticPr fontId="3"/>
  </si>
  <si>
    <t>①*③</t>
    <phoneticPr fontId="3"/>
  </si>
  <si>
    <t>②*④</t>
    <phoneticPr fontId="3"/>
  </si>
  <si>
    <t>⑥－⑤</t>
    <phoneticPr fontId="3"/>
  </si>
  <si>
    <t>（kg）</t>
    <phoneticPr fontId="3"/>
  </si>
  <si>
    <t>（円／kg）</t>
    <rPh sb="1" eb="2">
      <t>エン</t>
    </rPh>
    <phoneticPr fontId="3"/>
  </si>
  <si>
    <t>⑨所得率</t>
    <rPh sb="1" eb="4">
      <t>ショトクリツ</t>
    </rPh>
    <phoneticPr fontId="3"/>
  </si>
  <si>
    <t>⑩生産コスト節減効果（労働費）との重複</t>
    <rPh sb="1" eb="3">
      <t>セイサン</t>
    </rPh>
    <rPh sb="6" eb="8">
      <t>セツゲン</t>
    </rPh>
    <rPh sb="8" eb="10">
      <t>コウカ</t>
    </rPh>
    <rPh sb="11" eb="14">
      <t>ロウドウヒ</t>
    </rPh>
    <rPh sb="17" eb="19">
      <t>チョウフク</t>
    </rPh>
    <phoneticPr fontId="3"/>
  </si>
  <si>
    <t>⑪重複労働</t>
    <rPh sb="1" eb="3">
      <t>チョウフク</t>
    </rPh>
    <rPh sb="3" eb="5">
      <t>ロウドウ</t>
    </rPh>
    <phoneticPr fontId="3"/>
  </si>
  <si>
    <t xml:space="preserve">⑫労賃単価 </t>
    <rPh sb="1" eb="3">
      <t>ロウチン</t>
    </rPh>
    <rPh sb="3" eb="5">
      <t>タンカ</t>
    </rPh>
    <phoneticPr fontId="3"/>
  </si>
  <si>
    <t>⑪*⑫</t>
    <phoneticPr fontId="3"/>
  </si>
  <si>
    <t>⑦*⑧*⑨</t>
    <phoneticPr fontId="3"/>
  </si>
  <si>
    <t xml:space="preserve"> －⑩</t>
    <phoneticPr fontId="3"/>
  </si>
  <si>
    <t>（hr）</t>
    <phoneticPr fontId="3"/>
  </si>
  <si>
    <t>(円/hr)</t>
    <rPh sb="1" eb="2">
      <t>エン</t>
    </rPh>
    <phoneticPr fontId="3"/>
  </si>
  <si>
    <t xml:space="preserve"> (千円)</t>
    <rPh sb="2" eb="4">
      <t>センエン</t>
    </rPh>
    <phoneticPr fontId="3"/>
  </si>
  <si>
    <t>②の計画作付面積の具体的見込</t>
    <rPh sb="2" eb="4">
      <t>ケイカク</t>
    </rPh>
    <rPh sb="4" eb="6">
      <t>サクツ</t>
    </rPh>
    <rPh sb="6" eb="8">
      <t>メンセキ</t>
    </rPh>
    <rPh sb="9" eb="12">
      <t>グタイテキ</t>
    </rPh>
    <rPh sb="12" eb="14">
      <t>ミコ</t>
    </rPh>
    <phoneticPr fontId="3"/>
  </si>
  <si>
    <t>み方法</t>
    <rPh sb="1" eb="2">
      <t>カタ</t>
    </rPh>
    <rPh sb="2" eb="3">
      <t>ホウ</t>
    </rPh>
    <phoneticPr fontId="3"/>
  </si>
  <si>
    <t>④の計画単収の具体的見込</t>
    <rPh sb="2" eb="4">
      <t>ケイカク</t>
    </rPh>
    <rPh sb="4" eb="6">
      <t>タンシュウ</t>
    </rPh>
    <rPh sb="7" eb="10">
      <t>グタイテキ</t>
    </rPh>
    <rPh sb="10" eb="12">
      <t>ミコ</t>
    </rPh>
    <phoneticPr fontId="3"/>
  </si>
  <si>
    <t>⑨の所得率算出の具体的な</t>
    <rPh sb="2" eb="5">
      <t>ショトクリツ</t>
    </rPh>
    <rPh sb="5" eb="7">
      <t>サンシュツ</t>
    </rPh>
    <rPh sb="8" eb="11">
      <t>グタイテキ</t>
    </rPh>
    <phoneticPr fontId="3"/>
  </si>
  <si>
    <t>　（オ）副産物産出効果（バイオディーゼル燃料製造供給施設）</t>
    <rPh sb="4" eb="7">
      <t>フクサンブツ</t>
    </rPh>
    <rPh sb="7" eb="9">
      <t>サンシュツ</t>
    </rPh>
    <rPh sb="9" eb="11">
      <t>コウカ</t>
    </rPh>
    <phoneticPr fontId="3"/>
  </si>
  <si>
    <t>項　　　目</t>
    <rPh sb="0" eb="1">
      <t>コウ</t>
    </rPh>
    <rPh sb="4" eb="5">
      <t>メ</t>
    </rPh>
    <phoneticPr fontId="3"/>
  </si>
  <si>
    <t>数値</t>
    <rPh sb="0" eb="2">
      <t>スウチ</t>
    </rPh>
    <phoneticPr fontId="3"/>
  </si>
  <si>
    <t>単位</t>
    <rPh sb="0" eb="2">
      <t>タンイ</t>
    </rPh>
    <phoneticPr fontId="3"/>
  </si>
  <si>
    <t>備考（算出根拠）</t>
    <rPh sb="0" eb="2">
      <t>ビコウ</t>
    </rPh>
    <rPh sb="3" eb="5">
      <t>サンシュツ</t>
    </rPh>
    <rPh sb="5" eb="7">
      <t>コンキョ</t>
    </rPh>
    <phoneticPr fontId="3"/>
  </si>
  <si>
    <t>事業実施前に同じ副産物を販売していた場合の売上高</t>
    <rPh sb="0" eb="2">
      <t>ジギョウ</t>
    </rPh>
    <rPh sb="2" eb="5">
      <t>ジッシマエ</t>
    </rPh>
    <rPh sb="6" eb="7">
      <t>オナ</t>
    </rPh>
    <rPh sb="8" eb="11">
      <t>フクサンブツ</t>
    </rPh>
    <rPh sb="12" eb="14">
      <t>ハンバイ</t>
    </rPh>
    <rPh sb="18" eb="20">
      <t>バアイ</t>
    </rPh>
    <rPh sb="21" eb="24">
      <t>ウリアゲダカ</t>
    </rPh>
    <phoneticPr fontId="3"/>
  </si>
  <si>
    <t>販売予定数量</t>
    <rPh sb="0" eb="2">
      <t>ハンバイ</t>
    </rPh>
    <rPh sb="2" eb="4">
      <t>ヨテイ</t>
    </rPh>
    <rPh sb="4" eb="6">
      <t>スウリョウ</t>
    </rPh>
    <phoneticPr fontId="3"/>
  </si>
  <si>
    <t>販売予定単価</t>
    <rPh sb="0" eb="2">
      <t>ハンバイ</t>
    </rPh>
    <rPh sb="2" eb="4">
      <t>ヨテイ</t>
    </rPh>
    <rPh sb="4" eb="6">
      <t>タンカ</t>
    </rPh>
    <phoneticPr fontId="3"/>
  </si>
  <si>
    <t>千円/ｔ</t>
    <rPh sb="0" eb="1">
      <t>セン</t>
    </rPh>
    <rPh sb="1" eb="2">
      <t>エン</t>
    </rPh>
    <phoneticPr fontId="3"/>
  </si>
  <si>
    <t>副産物産出効果額</t>
    <rPh sb="0" eb="3">
      <t>フクサンブツ</t>
    </rPh>
    <rPh sb="3" eb="5">
      <t>サンシュツ</t>
    </rPh>
    <rPh sb="5" eb="7">
      <t>コウカ</t>
    </rPh>
    <rPh sb="7" eb="8">
      <t>ガク</t>
    </rPh>
    <phoneticPr fontId="3"/>
  </si>
  <si>
    <t>④＝②×③－①</t>
    <phoneticPr fontId="3"/>
  </si>
  <si>
    <t>千円/年</t>
    <rPh sb="0" eb="2">
      <t>センエン</t>
    </rPh>
    <rPh sb="3" eb="4">
      <t>ネン</t>
    </rPh>
    <phoneticPr fontId="3"/>
  </si>
  <si>
    <t>　（カ）生産力維持効果</t>
    <rPh sb="4" eb="7">
      <t>セイサンリョク</t>
    </rPh>
    <rPh sb="7" eb="9">
      <t>イジ</t>
    </rPh>
    <rPh sb="9" eb="11">
      <t>コウカ</t>
    </rPh>
    <phoneticPr fontId="3"/>
  </si>
  <si>
    <t>　　　ａ　農業生産を維持する効果（有機物処理・利用施設、耕種作物小規模土地基盤整備、バイオディーゼル燃料製造供給施設、浄化処理施設、脱臭施設）</t>
    <rPh sb="5" eb="7">
      <t>ノウギョウ</t>
    </rPh>
    <rPh sb="7" eb="8">
      <t>ショウ</t>
    </rPh>
    <rPh sb="8" eb="9">
      <t>サン</t>
    </rPh>
    <rPh sb="10" eb="12">
      <t>イジ</t>
    </rPh>
    <rPh sb="14" eb="16">
      <t>コウカ</t>
    </rPh>
    <rPh sb="17" eb="20">
      <t>ユウキブツ</t>
    </rPh>
    <rPh sb="20" eb="22">
      <t>ショリ</t>
    </rPh>
    <rPh sb="23" eb="25">
      <t>リヨウ</t>
    </rPh>
    <rPh sb="25" eb="27">
      <t>シセツ</t>
    </rPh>
    <rPh sb="28" eb="30">
      <t>コウシュ</t>
    </rPh>
    <rPh sb="30" eb="32">
      <t>サクモツ</t>
    </rPh>
    <rPh sb="32" eb="35">
      <t>ショウキボ</t>
    </rPh>
    <rPh sb="35" eb="37">
      <t>トチ</t>
    </rPh>
    <rPh sb="37" eb="39">
      <t>キバン</t>
    </rPh>
    <rPh sb="39" eb="41">
      <t>セイビ</t>
    </rPh>
    <rPh sb="59" eb="61">
      <t>ジョウカ</t>
    </rPh>
    <rPh sb="61" eb="63">
      <t>ショリ</t>
    </rPh>
    <rPh sb="63" eb="65">
      <t>シセツ</t>
    </rPh>
    <rPh sb="66" eb="68">
      <t>ダッシュウ</t>
    </rPh>
    <rPh sb="68" eb="70">
      <t>シセツ</t>
    </rPh>
    <phoneticPr fontId="3"/>
  </si>
  <si>
    <t>⑤減少生産量</t>
    <rPh sb="1" eb="3">
      <t>ゲンショウ</t>
    </rPh>
    <rPh sb="3" eb="5">
      <t>セイサン</t>
    </rPh>
    <rPh sb="5" eb="6">
      <t>リョウ</t>
    </rPh>
    <phoneticPr fontId="3"/>
  </si>
  <si>
    <t>⑥事業実施前</t>
    <rPh sb="1" eb="3">
      <t>ジギョウ</t>
    </rPh>
    <rPh sb="3" eb="5">
      <t>ジッシ</t>
    </rPh>
    <rPh sb="5" eb="6">
      <t>マエ</t>
    </rPh>
    <phoneticPr fontId="3"/>
  </si>
  <si>
    <t>①事業実施前</t>
    <rPh sb="1" eb="3">
      <t>ジギョウ</t>
    </rPh>
    <rPh sb="3" eb="5">
      <t>ジッシ</t>
    </rPh>
    <rPh sb="5" eb="6">
      <t>ゼン</t>
    </rPh>
    <phoneticPr fontId="3"/>
  </si>
  <si>
    <t>②機械施設を導入</t>
    <rPh sb="1" eb="3">
      <t>キカイ</t>
    </rPh>
    <rPh sb="3" eb="5">
      <t>シセツ</t>
    </rPh>
    <rPh sb="6" eb="8">
      <t>ドウニュウ</t>
    </rPh>
    <phoneticPr fontId="3"/>
  </si>
  <si>
    <t>②の把握方法及び作付減少の</t>
    <rPh sb="2" eb="4">
      <t>ハアク</t>
    </rPh>
    <rPh sb="4" eb="6">
      <t>ホウホウ</t>
    </rPh>
    <rPh sb="6" eb="7">
      <t>オヨ</t>
    </rPh>
    <rPh sb="8" eb="10">
      <t>サクツケ</t>
    </rPh>
    <rPh sb="10" eb="12">
      <t>ゲンショウ</t>
    </rPh>
    <phoneticPr fontId="3"/>
  </si>
  <si>
    <t>③増減</t>
    <rPh sb="1" eb="3">
      <t>ゾウゲン</t>
    </rPh>
    <phoneticPr fontId="3"/>
  </si>
  <si>
    <t>の単収</t>
    <rPh sb="1" eb="3">
      <t>タンシュウ</t>
    </rPh>
    <phoneticPr fontId="3"/>
  </si>
  <si>
    <t xml:space="preserve"> しない場合の作</t>
    <rPh sb="4" eb="6">
      <t>バアイ</t>
    </rPh>
    <rPh sb="7" eb="8">
      <t>サク</t>
    </rPh>
    <phoneticPr fontId="3"/>
  </si>
  <si>
    <t>　理由</t>
    <rPh sb="1" eb="3">
      <t>リユウ</t>
    </rPh>
    <phoneticPr fontId="3"/>
  </si>
  <si>
    <t>①－②</t>
    <phoneticPr fontId="3"/>
  </si>
  <si>
    <t xml:space="preserve"> ③*④</t>
    <phoneticPr fontId="3"/>
  </si>
  <si>
    <t xml:space="preserve"> 付面積(見込)</t>
    <rPh sb="1" eb="2">
      <t>サクツケ</t>
    </rPh>
    <rPh sb="2" eb="4">
      <t>メンセキ</t>
    </rPh>
    <rPh sb="5" eb="7">
      <t>ミコ</t>
    </rPh>
    <phoneticPr fontId="3"/>
  </si>
  <si>
    <t>（kg/10a）</t>
    <phoneticPr fontId="3"/>
  </si>
  <si>
    <t>⑦所得率</t>
    <rPh sb="1" eb="4">
      <t>ショトクリツ</t>
    </rPh>
    <phoneticPr fontId="3"/>
  </si>
  <si>
    <t>⑧生産コスト節減効果（労働費）との重複</t>
    <rPh sb="1" eb="3">
      <t>セイサン</t>
    </rPh>
    <rPh sb="6" eb="8">
      <t>セツゲン</t>
    </rPh>
    <rPh sb="8" eb="10">
      <t>コウカ</t>
    </rPh>
    <rPh sb="11" eb="14">
      <t>ロウドウヒ</t>
    </rPh>
    <rPh sb="17" eb="19">
      <t>チョウフク</t>
    </rPh>
    <phoneticPr fontId="3"/>
  </si>
  <si>
    <t>⑨重複労働</t>
    <rPh sb="1" eb="3">
      <t>チョウフク</t>
    </rPh>
    <rPh sb="3" eb="5">
      <t>ロウドウ</t>
    </rPh>
    <phoneticPr fontId="3"/>
  </si>
  <si>
    <t xml:space="preserve">⑩労賃単価 </t>
    <rPh sb="1" eb="3">
      <t>ロウチン</t>
    </rPh>
    <rPh sb="3" eb="5">
      <t>タンカ</t>
    </rPh>
    <phoneticPr fontId="3"/>
  </si>
  <si>
    <t>⑨*⑩</t>
    <phoneticPr fontId="3"/>
  </si>
  <si>
    <t>（⑤*⑥*⑦－⑧）</t>
    <phoneticPr fontId="3"/>
  </si>
  <si>
    <t xml:space="preserve"> (円/hr)</t>
    <rPh sb="2" eb="3">
      <t>エン</t>
    </rPh>
    <phoneticPr fontId="3"/>
  </si>
  <si>
    <t xml:space="preserve"> (円)</t>
    <rPh sb="2" eb="3">
      <t>エン</t>
    </rPh>
    <phoneticPr fontId="3"/>
  </si>
  <si>
    <t>⑦の所得率算出の具体的な</t>
    <rPh sb="2" eb="4">
      <t>ショトク</t>
    </rPh>
    <rPh sb="4" eb="5">
      <t>リツ</t>
    </rPh>
    <rPh sb="5" eb="7">
      <t>サンシュツ</t>
    </rPh>
    <rPh sb="8" eb="11">
      <t>グタイテキ</t>
    </rPh>
    <phoneticPr fontId="3"/>
  </si>
  <si>
    <t>　　　ｂ　土壌生産力を維持する効果</t>
    <rPh sb="5" eb="7">
      <t>ドジョウ</t>
    </rPh>
    <rPh sb="7" eb="10">
      <t>セイサンリョク</t>
    </rPh>
    <rPh sb="11" eb="13">
      <t>イジ</t>
    </rPh>
    <rPh sb="15" eb="17">
      <t>コウカ</t>
    </rPh>
    <phoneticPr fontId="3"/>
  </si>
  <si>
    <t>　　　　　　（耕種作物小規模土地基盤整備）</t>
    <rPh sb="7" eb="9">
      <t>コウシュ</t>
    </rPh>
    <rPh sb="9" eb="11">
      <t>サクモツ</t>
    </rPh>
    <rPh sb="11" eb="14">
      <t>ショウキボ</t>
    </rPh>
    <rPh sb="14" eb="16">
      <t>トチ</t>
    </rPh>
    <rPh sb="16" eb="18">
      <t>キバン</t>
    </rPh>
    <rPh sb="18" eb="20">
      <t>セイビ</t>
    </rPh>
    <phoneticPr fontId="3"/>
  </si>
  <si>
    <t>③事業を取り組</t>
    <rPh sb="1" eb="3">
      <t>ジギョウ</t>
    </rPh>
    <rPh sb="4" eb="5">
      <t>ト</t>
    </rPh>
    <rPh sb="6" eb="7">
      <t>クミ</t>
    </rPh>
    <phoneticPr fontId="3"/>
  </si>
  <si>
    <t>⑤事業を取り組</t>
    <rPh sb="1" eb="3">
      <t>ジギョウ</t>
    </rPh>
    <rPh sb="4" eb="5">
      <t>ト</t>
    </rPh>
    <rPh sb="6" eb="7">
      <t>ク</t>
    </rPh>
    <phoneticPr fontId="3"/>
  </si>
  <si>
    <t>⑥事業実施前の</t>
    <rPh sb="1" eb="3">
      <t>ジギョウ</t>
    </rPh>
    <rPh sb="3" eb="5">
      <t>ジッシ</t>
    </rPh>
    <rPh sb="5" eb="6">
      <t>マエ</t>
    </rPh>
    <phoneticPr fontId="3"/>
  </si>
  <si>
    <t>⑦事業を取り組</t>
    <rPh sb="1" eb="3">
      <t>ジギョウ</t>
    </rPh>
    <rPh sb="4" eb="5">
      <t>ト</t>
    </rPh>
    <rPh sb="6" eb="7">
      <t>ク</t>
    </rPh>
    <phoneticPr fontId="3"/>
  </si>
  <si>
    <t>作付面積</t>
    <rPh sb="0" eb="2">
      <t>サクツ</t>
    </rPh>
    <rPh sb="2" eb="4">
      <t>メンセキ</t>
    </rPh>
    <phoneticPr fontId="3"/>
  </si>
  <si>
    <t>単収</t>
    <rPh sb="0" eb="2">
      <t>タンシュウ</t>
    </rPh>
    <phoneticPr fontId="3"/>
  </si>
  <si>
    <t>　まない場合の</t>
    <rPh sb="4" eb="6">
      <t>バアイ</t>
    </rPh>
    <phoneticPr fontId="3"/>
  </si>
  <si>
    <t>販売額</t>
    <rPh sb="0" eb="2">
      <t>ハンバイ</t>
    </rPh>
    <rPh sb="2" eb="3">
      <t>ガク</t>
    </rPh>
    <phoneticPr fontId="3"/>
  </si>
  <si>
    <t>まない場合の販</t>
    <rPh sb="3" eb="5">
      <t>バアイ</t>
    </rPh>
    <rPh sb="6" eb="7">
      <t>ハン</t>
    </rPh>
    <phoneticPr fontId="3"/>
  </si>
  <si>
    <t>⑥－⑦</t>
    <phoneticPr fontId="3"/>
  </si>
  <si>
    <t>①*②*④</t>
    <phoneticPr fontId="3"/>
  </si>
  <si>
    <t>売額①*③*⑤</t>
    <rPh sb="1" eb="2">
      <t>ガク</t>
    </rPh>
    <phoneticPr fontId="3"/>
  </si>
  <si>
    <t>ｈａ</t>
    <phoneticPr fontId="3"/>
  </si>
  <si>
    <t>③の事業を取り組まない場合の単収</t>
    <rPh sb="2" eb="4">
      <t>ジギョウ</t>
    </rPh>
    <rPh sb="5" eb="6">
      <t>ト</t>
    </rPh>
    <rPh sb="7" eb="8">
      <t>ク</t>
    </rPh>
    <rPh sb="11" eb="13">
      <t>バアイ</t>
    </rPh>
    <rPh sb="14" eb="16">
      <t>タンシュウ</t>
    </rPh>
    <phoneticPr fontId="3"/>
  </si>
  <si>
    <t>具体的な見込み方</t>
    <rPh sb="0" eb="3">
      <t>グタイテキ</t>
    </rPh>
    <rPh sb="4" eb="6">
      <t>ミコ</t>
    </rPh>
    <rPh sb="7" eb="8">
      <t>カタ</t>
    </rPh>
    <phoneticPr fontId="3"/>
  </si>
  <si>
    <t>⑤の事業を取り組まない場合の販売</t>
    <rPh sb="2" eb="4">
      <t>ジギョウ</t>
    </rPh>
    <rPh sb="5" eb="6">
      <t>ト</t>
    </rPh>
    <rPh sb="7" eb="8">
      <t>ク</t>
    </rPh>
    <rPh sb="11" eb="13">
      <t>バアイ</t>
    </rPh>
    <rPh sb="14" eb="16">
      <t>ハンバイ</t>
    </rPh>
    <phoneticPr fontId="3"/>
  </si>
  <si>
    <t>単価の具体的な見込み方</t>
    <rPh sb="0" eb="2">
      <t>タンカ</t>
    </rPh>
    <rPh sb="3" eb="6">
      <t>グタイテキ</t>
    </rPh>
    <rPh sb="7" eb="9">
      <t>ミコ</t>
    </rPh>
    <rPh sb="10" eb="11">
      <t>カタ</t>
    </rPh>
    <phoneticPr fontId="3"/>
  </si>
  <si>
    <t>　　　ｃ　生産力維持効果計</t>
    <rPh sb="5" eb="8">
      <t>セイサンリョク</t>
    </rPh>
    <rPh sb="8" eb="10">
      <t>イジ</t>
    </rPh>
    <rPh sb="10" eb="12">
      <t>コウカ</t>
    </rPh>
    <rPh sb="12" eb="13">
      <t>ケイ</t>
    </rPh>
    <phoneticPr fontId="3"/>
  </si>
  <si>
    <t>　ａ　農業生産を維持する効果</t>
    <rPh sb="3" eb="5">
      <t>ノウギョウ</t>
    </rPh>
    <rPh sb="5" eb="6">
      <t>ショウ</t>
    </rPh>
    <rPh sb="6" eb="7">
      <t>サン</t>
    </rPh>
    <rPh sb="8" eb="10">
      <t>イジ</t>
    </rPh>
    <rPh sb="12" eb="14">
      <t>コウカ</t>
    </rPh>
    <phoneticPr fontId="3"/>
  </si>
  <si>
    <t>　ｂ　土壌生産力を維持する効果</t>
    <rPh sb="3" eb="5">
      <t>ドジョウ</t>
    </rPh>
    <rPh sb="5" eb="8">
      <t>セイサンリョク</t>
    </rPh>
    <rPh sb="9" eb="11">
      <t>イジ</t>
    </rPh>
    <rPh sb="13" eb="15">
      <t>コウカ</t>
    </rPh>
    <phoneticPr fontId="3"/>
  </si>
  <si>
    <t>計</t>
    <rPh sb="0" eb="1">
      <t>ケイ</t>
    </rPh>
    <phoneticPr fontId="3"/>
  </si>
  <si>
    <t>　（キ）地域生活環境改善効果</t>
    <rPh sb="4" eb="6">
      <t>チイキ</t>
    </rPh>
    <rPh sb="6" eb="8">
      <t>セイカツ</t>
    </rPh>
    <rPh sb="8" eb="10">
      <t>カンキョウ</t>
    </rPh>
    <rPh sb="10" eb="12">
      <t>カイゼン</t>
    </rPh>
    <rPh sb="12" eb="14">
      <t>コウカ</t>
    </rPh>
    <phoneticPr fontId="3"/>
  </si>
  <si>
    <t>　　　ⅰ衛生水準向上効果額算出表（有機物処理・利用施設、脱臭施設）</t>
    <rPh sb="4" eb="6">
      <t>エイセイ</t>
    </rPh>
    <rPh sb="6" eb="8">
      <t>スイジュン</t>
    </rPh>
    <rPh sb="8" eb="10">
      <t>コウジョウ</t>
    </rPh>
    <rPh sb="10" eb="12">
      <t>コウカ</t>
    </rPh>
    <rPh sb="12" eb="13">
      <t>ガク</t>
    </rPh>
    <rPh sb="13" eb="15">
      <t>サンシュツ</t>
    </rPh>
    <rPh sb="15" eb="16">
      <t>ヒョウ</t>
    </rPh>
    <rPh sb="17" eb="20">
      <t>ユウキブツ</t>
    </rPh>
    <rPh sb="20" eb="22">
      <t>ショリ</t>
    </rPh>
    <rPh sb="23" eb="25">
      <t>リヨウ</t>
    </rPh>
    <rPh sb="25" eb="27">
      <t>シセツ</t>
    </rPh>
    <rPh sb="28" eb="30">
      <t>ダッシュウ</t>
    </rPh>
    <rPh sb="30" eb="32">
      <t>シセツ</t>
    </rPh>
    <phoneticPr fontId="3"/>
  </si>
  <si>
    <t>項目</t>
    <rPh sb="0" eb="2">
      <t>コウモク</t>
    </rPh>
    <phoneticPr fontId="3"/>
  </si>
  <si>
    <t>算式</t>
    <rPh sb="0" eb="1">
      <t>ザン</t>
    </rPh>
    <rPh sb="1" eb="2">
      <t>シキ</t>
    </rPh>
    <phoneticPr fontId="3"/>
  </si>
  <si>
    <t>家畜排せつ物（廃棄物）当たり防臭剤等の薬剤散布単価</t>
    <rPh sb="0" eb="2">
      <t>カチク</t>
    </rPh>
    <rPh sb="2" eb="3">
      <t>ハイ</t>
    </rPh>
    <rPh sb="5" eb="6">
      <t>ブツ</t>
    </rPh>
    <rPh sb="7" eb="10">
      <t>ハイキブツ</t>
    </rPh>
    <rPh sb="11" eb="12">
      <t>ア</t>
    </rPh>
    <rPh sb="14" eb="17">
      <t>ボウシュウザイ</t>
    </rPh>
    <rPh sb="17" eb="18">
      <t>トウ</t>
    </rPh>
    <rPh sb="19" eb="21">
      <t>ヤクザイ</t>
    </rPh>
    <rPh sb="21" eb="23">
      <t>サンプ</t>
    </rPh>
    <rPh sb="23" eb="25">
      <t>タンカ</t>
    </rPh>
    <phoneticPr fontId="3"/>
  </si>
  <si>
    <t>定数</t>
    <rPh sb="0" eb="2">
      <t>テイスウ</t>
    </rPh>
    <phoneticPr fontId="3"/>
  </si>
  <si>
    <t>家畜排せつ物（廃棄物）量</t>
    <rPh sb="0" eb="2">
      <t>カチク</t>
    </rPh>
    <rPh sb="2" eb="3">
      <t>ハイ</t>
    </rPh>
    <rPh sb="5" eb="6">
      <t>ブツ</t>
    </rPh>
    <rPh sb="7" eb="10">
      <t>ハイキブツ</t>
    </rPh>
    <rPh sb="11" eb="12">
      <t>リョウ</t>
    </rPh>
    <phoneticPr fontId="3"/>
  </si>
  <si>
    <t>事業計画書資料より</t>
    <rPh sb="0" eb="2">
      <t>ジギョウ</t>
    </rPh>
    <rPh sb="2" eb="5">
      <t>ケイカクショ</t>
    </rPh>
    <rPh sb="5" eb="7">
      <t>シリョウ</t>
    </rPh>
    <phoneticPr fontId="3"/>
  </si>
  <si>
    <t>衛生水準向上効果額</t>
    <rPh sb="0" eb="2">
      <t>エイセイ</t>
    </rPh>
    <rPh sb="2" eb="4">
      <t>スイジュン</t>
    </rPh>
    <rPh sb="4" eb="6">
      <t>コウジョウ</t>
    </rPh>
    <rPh sb="6" eb="8">
      <t>コウカ</t>
    </rPh>
    <rPh sb="8" eb="9">
      <t>ガク</t>
    </rPh>
    <phoneticPr fontId="3"/>
  </si>
  <si>
    <t>③＝①×②</t>
    <phoneticPr fontId="3"/>
  </si>
  <si>
    <t>千円</t>
    <rPh sb="0" eb="1">
      <t>センエン</t>
    </rPh>
    <rPh sb="1" eb="2">
      <t>エン</t>
    </rPh>
    <phoneticPr fontId="3"/>
  </si>
  <si>
    <t>注：民家等と離れている畜舎については、算出しないこと。</t>
    <rPh sb="0" eb="1">
      <t>チュウ</t>
    </rPh>
    <rPh sb="2" eb="4">
      <t>ミンカ</t>
    </rPh>
    <rPh sb="4" eb="5">
      <t>トウ</t>
    </rPh>
    <rPh sb="6" eb="7">
      <t>ハナ</t>
    </rPh>
    <rPh sb="11" eb="13">
      <t>チクシャ</t>
    </rPh>
    <rPh sb="19" eb="21">
      <t>サンシュツ</t>
    </rPh>
    <phoneticPr fontId="3"/>
  </si>
  <si>
    <t>　　　ⅱ水質保全効果額（有機物処理・利用施設、浄化処理施設）</t>
    <rPh sb="4" eb="6">
      <t>スイシツ</t>
    </rPh>
    <rPh sb="6" eb="8">
      <t>ホゼン</t>
    </rPh>
    <rPh sb="8" eb="10">
      <t>コウカ</t>
    </rPh>
    <rPh sb="10" eb="11">
      <t>ガク</t>
    </rPh>
    <rPh sb="12" eb="15">
      <t>ユウキブツ</t>
    </rPh>
    <rPh sb="15" eb="17">
      <t>ショリ</t>
    </rPh>
    <rPh sb="18" eb="20">
      <t>リヨウ</t>
    </rPh>
    <rPh sb="20" eb="22">
      <t>シセツ</t>
    </rPh>
    <rPh sb="23" eb="25">
      <t>ジョウカ</t>
    </rPh>
    <rPh sb="25" eb="27">
      <t>ショリ</t>
    </rPh>
    <rPh sb="27" eb="29">
      <t>シセツ</t>
    </rPh>
    <phoneticPr fontId="3"/>
  </si>
  <si>
    <t>経算牛</t>
    <rPh sb="0" eb="1">
      <t>ケイザイ</t>
    </rPh>
    <rPh sb="1" eb="2">
      <t>サンシュツ</t>
    </rPh>
    <rPh sb="2" eb="3">
      <t>ウシ</t>
    </rPh>
    <phoneticPr fontId="3"/>
  </si>
  <si>
    <t>頭</t>
    <rPh sb="0" eb="1">
      <t>アタマ</t>
    </rPh>
    <phoneticPr fontId="3"/>
  </si>
  <si>
    <t>事業計画資料による</t>
    <rPh sb="0" eb="2">
      <t>ジギョウ</t>
    </rPh>
    <rPh sb="2" eb="4">
      <t>ケイカク</t>
    </rPh>
    <rPh sb="4" eb="6">
      <t>シリョウ</t>
    </rPh>
    <phoneticPr fontId="3"/>
  </si>
  <si>
    <t xml:space="preserve"> ふん尿量</t>
    <rPh sb="3" eb="4">
      <t>ニョウ</t>
    </rPh>
    <rPh sb="4" eb="5">
      <t>リョウ</t>
    </rPh>
    <phoneticPr fontId="3"/>
  </si>
  <si>
    <t>kg/頭/年</t>
    <rPh sb="3" eb="4">
      <t>アタマ</t>
    </rPh>
    <rPh sb="5" eb="6">
      <t>ネン</t>
    </rPh>
    <phoneticPr fontId="3"/>
  </si>
  <si>
    <t>ふん、尿に含まれるNの総量</t>
    <rPh sb="3" eb="4">
      <t>ニョウ</t>
    </rPh>
    <rPh sb="5" eb="6">
      <t>フク</t>
    </rPh>
    <rPh sb="11" eb="13">
      <t>ソウリョウ</t>
    </rPh>
    <phoneticPr fontId="3"/>
  </si>
  <si>
    <t>育成牛</t>
    <rPh sb="0" eb="2">
      <t>イクセイ</t>
    </rPh>
    <rPh sb="2" eb="3">
      <t>ウシ</t>
    </rPh>
    <phoneticPr fontId="3"/>
  </si>
  <si>
    <t>○○○</t>
    <phoneticPr fontId="3"/>
  </si>
  <si>
    <t>年間窒素発生量</t>
    <rPh sb="0" eb="2">
      <t>ネンカン</t>
    </rPh>
    <rPh sb="2" eb="4">
      <t>チッソ</t>
    </rPh>
    <rPh sb="4" eb="6">
      <t>ハッセイ</t>
    </rPh>
    <rPh sb="6" eb="7">
      <t>リョウ</t>
    </rPh>
    <phoneticPr fontId="3"/>
  </si>
  <si>
    <t>⑦=①×②+③×④+⑤×⑥</t>
    <phoneticPr fontId="3"/>
  </si>
  <si>
    <t>kg/年</t>
    <rPh sb="3" eb="4">
      <t>ネン</t>
    </rPh>
    <phoneticPr fontId="3"/>
  </si>
  <si>
    <t>流失比率</t>
    <rPh sb="0" eb="2">
      <t>リュウシツ</t>
    </rPh>
    <rPh sb="2" eb="3">
      <t>ヒリツ</t>
    </rPh>
    <rPh sb="3" eb="4">
      <t>リツ</t>
    </rPh>
    <phoneticPr fontId="3"/>
  </si>
  <si>
    <t>⑧</t>
    <phoneticPr fontId="3"/>
  </si>
  <si>
    <t>％</t>
    <phoneticPr fontId="3"/>
  </si>
  <si>
    <t>処理必要N量</t>
    <rPh sb="0" eb="2">
      <t>ショリ</t>
    </rPh>
    <rPh sb="2" eb="4">
      <t>ヒツヨウ</t>
    </rPh>
    <rPh sb="5" eb="6">
      <t>リョウ</t>
    </rPh>
    <phoneticPr fontId="3"/>
  </si>
  <si>
    <t>⑨＝⑦×⑧</t>
    <phoneticPr fontId="3"/>
  </si>
  <si>
    <t>窒素浄化単価</t>
    <rPh sb="0" eb="2">
      <t>チッソ</t>
    </rPh>
    <rPh sb="2" eb="4">
      <t>ジョウカ</t>
    </rPh>
    <rPh sb="4" eb="6">
      <t>タンカ</t>
    </rPh>
    <phoneticPr fontId="3"/>
  </si>
  <si>
    <t>⑩</t>
    <phoneticPr fontId="3"/>
  </si>
  <si>
    <t>円/kg</t>
    <rPh sb="0" eb="1">
      <t>エン</t>
    </rPh>
    <phoneticPr fontId="3"/>
  </si>
  <si>
    <t>水質保全効果額</t>
    <rPh sb="0" eb="2">
      <t>スイシツ</t>
    </rPh>
    <rPh sb="2" eb="4">
      <t>ホゼン</t>
    </rPh>
    <rPh sb="4" eb="6">
      <t>コウカ</t>
    </rPh>
    <rPh sb="6" eb="7">
      <t>ガク</t>
    </rPh>
    <phoneticPr fontId="3"/>
  </si>
  <si>
    <t>⑪＝⑨×⑩</t>
    <phoneticPr fontId="3"/>
  </si>
  <si>
    <t>　（ク）廃棄物処理費節減効果額算出表（有機物処理・利用施設、バイオディーゼル燃料製造供給施設）</t>
    <rPh sb="4" eb="7">
      <t>ハイキブツ</t>
    </rPh>
    <rPh sb="7" eb="9">
      <t>ショリ</t>
    </rPh>
    <rPh sb="9" eb="10">
      <t>ヒヨウ</t>
    </rPh>
    <rPh sb="10" eb="12">
      <t>セツゲン</t>
    </rPh>
    <rPh sb="12" eb="14">
      <t>コウカ</t>
    </rPh>
    <rPh sb="14" eb="15">
      <t>ガク</t>
    </rPh>
    <rPh sb="15" eb="17">
      <t>サンシュツ</t>
    </rPh>
    <rPh sb="17" eb="18">
      <t>ヒョウ</t>
    </rPh>
    <rPh sb="19" eb="22">
      <t>ユウキブツ</t>
    </rPh>
    <rPh sb="22" eb="24">
      <t>ショリ</t>
    </rPh>
    <rPh sb="25" eb="27">
      <t>リヨウ</t>
    </rPh>
    <rPh sb="27" eb="29">
      <t>シセツ</t>
    </rPh>
    <phoneticPr fontId="3"/>
  </si>
  <si>
    <t>廃棄物処理費</t>
    <rPh sb="0" eb="3">
      <t>ハイキブツ</t>
    </rPh>
    <rPh sb="3" eb="5">
      <t>ショリ</t>
    </rPh>
    <rPh sb="5" eb="6">
      <t>ヒヨウ</t>
    </rPh>
    <phoneticPr fontId="3"/>
  </si>
  <si>
    <t>処理単価</t>
    <rPh sb="0" eb="2">
      <t>ショリ</t>
    </rPh>
    <rPh sb="2" eb="4">
      <t>タンカ</t>
    </rPh>
    <phoneticPr fontId="3"/>
  </si>
  <si>
    <t>円/ｔ</t>
    <rPh sb="0" eb="1">
      <t>エン</t>
    </rPh>
    <phoneticPr fontId="3"/>
  </si>
  <si>
    <t>廃棄物処理節減効果額</t>
    <rPh sb="0" eb="3">
      <t>ハイキブツ</t>
    </rPh>
    <rPh sb="3" eb="5">
      <t>ショリ</t>
    </rPh>
    <rPh sb="5" eb="7">
      <t>セツゲン</t>
    </rPh>
    <rPh sb="7" eb="9">
      <t>コウカ</t>
    </rPh>
    <rPh sb="9" eb="10">
      <t>ガク</t>
    </rPh>
    <phoneticPr fontId="3"/>
  </si>
  <si>
    <t>注１：生ゴミ、食品残さを一体的に処理する場合に算出すること。</t>
    <rPh sb="0" eb="1">
      <t>チュウイ</t>
    </rPh>
    <rPh sb="3" eb="4">
      <t>ナマ</t>
    </rPh>
    <rPh sb="7" eb="9">
      <t>ショクヒン</t>
    </rPh>
    <rPh sb="9" eb="10">
      <t>ザン</t>
    </rPh>
    <rPh sb="12" eb="15">
      <t>イッタイテキ</t>
    </rPh>
    <rPh sb="16" eb="18">
      <t>ショリ</t>
    </rPh>
    <rPh sb="20" eb="22">
      <t>バアイ</t>
    </rPh>
    <rPh sb="23" eb="25">
      <t>サンシュツ</t>
    </rPh>
    <phoneticPr fontId="3"/>
  </si>
  <si>
    <t>注２：処理単価は、実施地域の市町村等の一般廃棄物等の処理単価を使用すること。</t>
    <rPh sb="0" eb="1">
      <t>チュウイ</t>
    </rPh>
    <rPh sb="3" eb="5">
      <t>ショリ</t>
    </rPh>
    <rPh sb="5" eb="7">
      <t>タンカ</t>
    </rPh>
    <rPh sb="9" eb="11">
      <t>ジッシ</t>
    </rPh>
    <rPh sb="11" eb="13">
      <t>チイキ</t>
    </rPh>
    <rPh sb="14" eb="17">
      <t>シチョウソン</t>
    </rPh>
    <rPh sb="17" eb="18">
      <t>トウ</t>
    </rPh>
    <rPh sb="19" eb="21">
      <t>イッパン</t>
    </rPh>
    <rPh sb="21" eb="24">
      <t>ハイキブツ</t>
    </rPh>
    <rPh sb="24" eb="25">
      <t>トウ</t>
    </rPh>
    <rPh sb="26" eb="28">
      <t>ショリ</t>
    </rPh>
    <rPh sb="28" eb="30">
      <t>タンカ</t>
    </rPh>
    <rPh sb="31" eb="33">
      <t>シヨウ</t>
    </rPh>
    <phoneticPr fontId="3"/>
  </si>
  <si>
    <t>　（ケ）温室効果ガス削減効果額算出表（バイオディーゼル燃料製造供給施設）</t>
    <rPh sb="4" eb="6">
      <t>オンシツ</t>
    </rPh>
    <rPh sb="6" eb="8">
      <t>コウカ</t>
    </rPh>
    <rPh sb="10" eb="12">
      <t>サクゲン</t>
    </rPh>
    <rPh sb="12" eb="14">
      <t>コウカ</t>
    </rPh>
    <rPh sb="14" eb="15">
      <t>ガク</t>
    </rPh>
    <rPh sb="15" eb="17">
      <t>サンシュツ</t>
    </rPh>
    <rPh sb="17" eb="18">
      <t>ヒョウ</t>
    </rPh>
    <phoneticPr fontId="3"/>
  </si>
  <si>
    <t>目標年度におけるバイオディーゼル燃料の使用量</t>
    <rPh sb="0" eb="2">
      <t>モクヒョウ</t>
    </rPh>
    <rPh sb="2" eb="4">
      <t>ネンド</t>
    </rPh>
    <rPh sb="16" eb="18">
      <t>ネンリョウ</t>
    </rPh>
    <rPh sb="19" eb="22">
      <t>シヨウリョウ</t>
    </rPh>
    <phoneticPr fontId="3"/>
  </si>
  <si>
    <t>L</t>
    <phoneticPr fontId="3"/>
  </si>
  <si>
    <t>軽油の温室効果ガス排出係数</t>
    <rPh sb="0" eb="2">
      <t>ケイユ</t>
    </rPh>
    <rPh sb="3" eb="5">
      <t>オンシツ</t>
    </rPh>
    <rPh sb="5" eb="7">
      <t>コウカ</t>
    </rPh>
    <rPh sb="9" eb="11">
      <t>ハイシュツ</t>
    </rPh>
    <rPh sb="11" eb="13">
      <t>ケイスウ</t>
    </rPh>
    <phoneticPr fontId="3"/>
  </si>
  <si>
    <r>
      <t>2.62×10</t>
    </r>
    <r>
      <rPr>
        <vertAlign val="superscript"/>
        <sz val="10"/>
        <rFont val="ＭＳ 明朝"/>
        <family val="1"/>
        <charset val="128"/>
      </rPr>
      <t>-3</t>
    </r>
    <phoneticPr fontId="3"/>
  </si>
  <si>
    <r>
      <t>t-CO</t>
    </r>
    <r>
      <rPr>
        <vertAlign val="subscript"/>
        <sz val="10"/>
        <rFont val="ＭＳ 明朝"/>
        <family val="1"/>
        <charset val="128"/>
      </rPr>
      <t>2</t>
    </r>
    <r>
      <rPr>
        <sz val="10"/>
        <rFont val="ＭＳ 明朝"/>
        <family val="1"/>
        <charset val="128"/>
      </rPr>
      <t>/L</t>
    </r>
    <phoneticPr fontId="3"/>
  </si>
  <si>
    <t>温室効果ガス排出量の削減量</t>
    <rPh sb="0" eb="2">
      <t>オンシツ</t>
    </rPh>
    <rPh sb="2" eb="4">
      <t>コウカ</t>
    </rPh>
    <rPh sb="6" eb="8">
      <t>ハイシュツ</t>
    </rPh>
    <rPh sb="8" eb="9">
      <t>リョウ</t>
    </rPh>
    <rPh sb="10" eb="12">
      <t>サクゲン</t>
    </rPh>
    <rPh sb="12" eb="13">
      <t>リョウ</t>
    </rPh>
    <phoneticPr fontId="3"/>
  </si>
  <si>
    <r>
      <t>t-CO</t>
    </r>
    <r>
      <rPr>
        <vertAlign val="subscript"/>
        <sz val="10"/>
        <rFont val="ＭＳ 明朝"/>
        <family val="1"/>
        <charset val="128"/>
      </rPr>
      <t>2</t>
    </r>
    <phoneticPr fontId="3"/>
  </si>
  <si>
    <t>事業実施前年の「日経・JBIC排出量取引参考気配」の平均値</t>
    <rPh sb="0" eb="2">
      <t>ジギョウ</t>
    </rPh>
    <rPh sb="2" eb="4">
      <t>ジッシ</t>
    </rPh>
    <rPh sb="4" eb="6">
      <t>ゼンネン</t>
    </rPh>
    <rPh sb="8" eb="10">
      <t>ニッケイ</t>
    </rPh>
    <rPh sb="15" eb="17">
      <t>ハイシュツ</t>
    </rPh>
    <rPh sb="17" eb="18">
      <t>リョウ</t>
    </rPh>
    <rPh sb="18" eb="20">
      <t>トリヒキ</t>
    </rPh>
    <rPh sb="20" eb="22">
      <t>サンコウ</t>
    </rPh>
    <rPh sb="22" eb="24">
      <t>ケハイ</t>
    </rPh>
    <rPh sb="26" eb="29">
      <t>ヘイキンチ</t>
    </rPh>
    <phoneticPr fontId="3"/>
  </si>
  <si>
    <r>
      <t>円/ｔ-CO</t>
    </r>
    <r>
      <rPr>
        <vertAlign val="subscript"/>
        <sz val="10"/>
        <rFont val="ＭＳ 明朝"/>
        <family val="1"/>
        <charset val="128"/>
      </rPr>
      <t>2</t>
    </r>
    <rPh sb="0" eb="1">
      <t>エン</t>
    </rPh>
    <phoneticPr fontId="3"/>
  </si>
  <si>
    <t>温室効果ガス削減効果額</t>
    <rPh sb="0" eb="2">
      <t>オンシツ</t>
    </rPh>
    <rPh sb="2" eb="4">
      <t>コウカ</t>
    </rPh>
    <rPh sb="6" eb="8">
      <t>サクゲン</t>
    </rPh>
    <rPh sb="8" eb="10">
      <t>コウカ</t>
    </rPh>
    <rPh sb="10" eb="11">
      <t>ガク</t>
    </rPh>
    <phoneticPr fontId="3"/>
  </si>
  <si>
    <t>⑤＝③×④</t>
    <phoneticPr fontId="3"/>
  </si>
  <si>
    <t>　（コ）有機農業参入・転換効果</t>
    <rPh sb="4" eb="6">
      <t>ユウキ</t>
    </rPh>
    <rPh sb="6" eb="8">
      <t>ノウギョウ</t>
    </rPh>
    <rPh sb="8" eb="10">
      <t>サンニュウ</t>
    </rPh>
    <rPh sb="11" eb="13">
      <t>テンカン</t>
    </rPh>
    <rPh sb="13" eb="15">
      <t>コウカ</t>
    </rPh>
    <phoneticPr fontId="3"/>
  </si>
  <si>
    <t>項　目</t>
    <rPh sb="0" eb="1">
      <t>コウ</t>
    </rPh>
    <rPh sb="2" eb="3">
      <t>メ</t>
    </rPh>
    <phoneticPr fontId="3"/>
  </si>
  <si>
    <t>計算式</t>
    <rPh sb="0" eb="3">
      <t>ケイサンシキ</t>
    </rPh>
    <phoneticPr fontId="3"/>
  </si>
  <si>
    <t>事業実施後有機農業実施面積</t>
    <rPh sb="0" eb="2">
      <t>ジギョウ</t>
    </rPh>
    <rPh sb="2" eb="5">
      <t>ジッシゴ</t>
    </rPh>
    <rPh sb="5" eb="7">
      <t>ユウキ</t>
    </rPh>
    <rPh sb="7" eb="9">
      <t>ノウギョウ</t>
    </rPh>
    <rPh sb="9" eb="11">
      <t>ジッシ</t>
    </rPh>
    <rPh sb="11" eb="13">
      <t>メンセキ</t>
    </rPh>
    <phoneticPr fontId="3"/>
  </si>
  <si>
    <t>ha</t>
    <phoneticPr fontId="3"/>
  </si>
  <si>
    <t>事業実施前有機農業実施面積</t>
    <rPh sb="0" eb="2">
      <t>ジギョウ</t>
    </rPh>
    <rPh sb="2" eb="5">
      <t>ジッシマエ</t>
    </rPh>
    <rPh sb="5" eb="7">
      <t>ユウキ</t>
    </rPh>
    <rPh sb="7" eb="9">
      <t>ノウギョウ</t>
    </rPh>
    <rPh sb="9" eb="11">
      <t>ジッシ</t>
    </rPh>
    <rPh sb="11" eb="13">
      <t>メンセキ</t>
    </rPh>
    <phoneticPr fontId="3"/>
  </si>
  <si>
    <t>地域の平均的慣行農業所得</t>
    <rPh sb="0" eb="2">
      <t>チイキ</t>
    </rPh>
    <rPh sb="3" eb="6">
      <t>ヘイキンテキ</t>
    </rPh>
    <rPh sb="6" eb="8">
      <t>カンコウ</t>
    </rPh>
    <rPh sb="8" eb="10">
      <t>ノウギョウ</t>
    </rPh>
    <rPh sb="10" eb="12">
      <t>ショトク</t>
    </rPh>
    <phoneticPr fontId="3"/>
  </si>
  <si>
    <t>円／ha</t>
    <rPh sb="0" eb="1">
      <t>エン</t>
    </rPh>
    <phoneticPr fontId="3"/>
  </si>
  <si>
    <t>有機農業収益効果</t>
    <rPh sb="0" eb="2">
      <t>ユウキ</t>
    </rPh>
    <rPh sb="2" eb="4">
      <t>ノウギョウ</t>
    </rPh>
    <rPh sb="4" eb="6">
      <t>シュウエキ</t>
    </rPh>
    <rPh sb="6" eb="8">
      <t>コウカ</t>
    </rPh>
    <phoneticPr fontId="3"/>
  </si>
  <si>
    <t>有機農業参入・転換効果額</t>
    <rPh sb="0" eb="2">
      <t>ユウキ</t>
    </rPh>
    <rPh sb="2" eb="4">
      <t>ノウギョウ</t>
    </rPh>
    <rPh sb="4" eb="6">
      <t>サンニュウ</t>
    </rPh>
    <rPh sb="7" eb="9">
      <t>テンカン</t>
    </rPh>
    <rPh sb="9" eb="11">
      <t>コウカ</t>
    </rPh>
    <rPh sb="11" eb="12">
      <t>ガク</t>
    </rPh>
    <phoneticPr fontId="3"/>
  </si>
  <si>
    <t>⑤＝</t>
    <phoneticPr fontId="3"/>
  </si>
  <si>
    <t>(①-②)×③×④</t>
  </si>
  <si>
    <t>④の有機農業収益効果の算出方法</t>
    <rPh sb="2" eb="4">
      <t>ユウキ</t>
    </rPh>
    <rPh sb="4" eb="6">
      <t>ノウギョウ</t>
    </rPh>
    <rPh sb="6" eb="8">
      <t>シュウエキ</t>
    </rPh>
    <rPh sb="8" eb="10">
      <t>コウカ</t>
    </rPh>
    <rPh sb="11" eb="13">
      <t>サンシュツ</t>
    </rPh>
    <rPh sb="13" eb="15">
      <t>ホウホウ</t>
    </rPh>
    <phoneticPr fontId="3"/>
  </si>
  <si>
    <t>　（サ）その他の効果額算出表</t>
    <rPh sb="6" eb="7">
      <t>タ</t>
    </rPh>
    <phoneticPr fontId="3"/>
  </si>
  <si>
    <t>化成肥料削減効果</t>
    <rPh sb="0" eb="4">
      <t>カセイヒリョウ</t>
    </rPh>
    <rPh sb="4" eb="6">
      <t>サクゲン</t>
    </rPh>
    <rPh sb="6" eb="8">
      <t>コウカ</t>
    </rPh>
    <phoneticPr fontId="3"/>
  </si>
  <si>
    <t>事業計画資料より</t>
    <rPh sb="0" eb="4">
      <t>ジギョウケイカク</t>
    </rPh>
    <rPh sb="4" eb="6">
      <t>シリョウ</t>
    </rPh>
    <phoneticPr fontId="3"/>
  </si>
  <si>
    <t>その他効果額</t>
    <rPh sb="2" eb="3">
      <t>タ</t>
    </rPh>
    <rPh sb="3" eb="5">
      <t>コウカ</t>
    </rPh>
    <rPh sb="5" eb="6">
      <t>ガク</t>
    </rPh>
    <phoneticPr fontId="3"/>
  </si>
  <si>
    <t>　　　　その他の効果の根拠</t>
    <rPh sb="6" eb="7">
      <t>タ</t>
    </rPh>
    <rPh sb="8" eb="10">
      <t>コウカ</t>
    </rPh>
    <rPh sb="11" eb="13">
      <t>コンキョ</t>
    </rPh>
    <phoneticPr fontId="3"/>
  </si>
  <si>
    <t>その他の効果の内容</t>
    <rPh sb="2" eb="3">
      <t>タ</t>
    </rPh>
    <rPh sb="4" eb="6">
      <t>コウカ</t>
    </rPh>
    <rPh sb="7" eb="9">
      <t>ナイヨウ</t>
    </rPh>
    <phoneticPr fontId="3"/>
  </si>
  <si>
    <t>化成肥料に含まれるTNをペレット堆肥に代替する場合の効果</t>
    <rPh sb="0" eb="2">
      <t>カセイ</t>
    </rPh>
    <rPh sb="2" eb="4">
      <t>ヒリョウ</t>
    </rPh>
    <rPh sb="5" eb="6">
      <t>フク</t>
    </rPh>
    <rPh sb="16" eb="18">
      <t>タイヒ</t>
    </rPh>
    <rPh sb="19" eb="21">
      <t>ダイタイ</t>
    </rPh>
    <rPh sb="23" eb="25">
      <t>バアイ</t>
    </rPh>
    <rPh sb="26" eb="28">
      <t>コウカ</t>
    </rPh>
    <phoneticPr fontId="3"/>
  </si>
  <si>
    <t>当該効果が発生する理由</t>
    <rPh sb="0" eb="2">
      <t>トウガイ</t>
    </rPh>
    <rPh sb="2" eb="4">
      <t>コウカ</t>
    </rPh>
    <rPh sb="5" eb="7">
      <t>ハッセイ</t>
    </rPh>
    <rPh sb="9" eb="11">
      <t>リユウ</t>
    </rPh>
    <phoneticPr fontId="3"/>
  </si>
  <si>
    <t>ペレット堆肥への代替によるコスト削減効果</t>
    <rPh sb="4" eb="6">
      <t>タイヒ</t>
    </rPh>
    <rPh sb="8" eb="10">
      <t>ダイタイ</t>
    </rPh>
    <rPh sb="16" eb="18">
      <t>サクゲン</t>
    </rPh>
    <rPh sb="18" eb="20">
      <t>コウカ</t>
    </rPh>
    <phoneticPr fontId="3"/>
  </si>
  <si>
    <t>他の効果との重複がない理由</t>
    <rPh sb="0" eb="1">
      <t>ホカ</t>
    </rPh>
    <rPh sb="2" eb="4">
      <t>コウカ</t>
    </rPh>
    <rPh sb="6" eb="8">
      <t>チョウフク</t>
    </rPh>
    <rPh sb="11" eb="13">
      <t>リユウ</t>
    </rPh>
    <phoneticPr fontId="3"/>
  </si>
  <si>
    <t>他の効果としてペレット堆肥生産に伴う品質効果を計上しているが、本効果とは重複しない。</t>
    <rPh sb="0" eb="1">
      <t>ホカ</t>
    </rPh>
    <rPh sb="2" eb="4">
      <t>コウカ</t>
    </rPh>
    <rPh sb="11" eb="13">
      <t>タイヒ</t>
    </rPh>
    <rPh sb="13" eb="15">
      <t>セイサン</t>
    </rPh>
    <rPh sb="16" eb="17">
      <t>トモナ</t>
    </rPh>
    <rPh sb="18" eb="20">
      <t>ヒンシツ</t>
    </rPh>
    <rPh sb="20" eb="22">
      <t>コウカ</t>
    </rPh>
    <rPh sb="23" eb="25">
      <t>ケイジョウ</t>
    </rPh>
    <rPh sb="31" eb="34">
      <t>ホンコウカ</t>
    </rPh>
    <rPh sb="36" eb="38">
      <t>チョウフク</t>
    </rPh>
    <phoneticPr fontId="3"/>
  </si>
  <si>
    <t>　（シ）廃用損失額（既存施設残存価値）算出表</t>
    <rPh sb="4" eb="5">
      <t>ハイシ</t>
    </rPh>
    <rPh sb="5" eb="6">
      <t>ヨウト</t>
    </rPh>
    <rPh sb="6" eb="7">
      <t>ソン</t>
    </rPh>
    <rPh sb="7" eb="8">
      <t>ウシナ</t>
    </rPh>
    <rPh sb="8" eb="9">
      <t>ガク</t>
    </rPh>
    <rPh sb="10" eb="12">
      <t>キゾン</t>
    </rPh>
    <rPh sb="12" eb="14">
      <t>シセツ</t>
    </rPh>
    <rPh sb="14" eb="16">
      <t>ザンゾン</t>
    </rPh>
    <rPh sb="16" eb="18">
      <t>カチ</t>
    </rPh>
    <rPh sb="19" eb="21">
      <t>サンシュツ</t>
    </rPh>
    <rPh sb="21" eb="22">
      <t>ヒョウ</t>
    </rPh>
    <phoneticPr fontId="3"/>
  </si>
  <si>
    <t>施設名</t>
    <rPh sb="0" eb="3">
      <t>シセツメイ</t>
    </rPh>
    <phoneticPr fontId="3"/>
  </si>
  <si>
    <t>取得価格（千円）</t>
    <rPh sb="0" eb="4">
      <t>シュトクカカク</t>
    </rPh>
    <rPh sb="5" eb="7">
      <t>センエン</t>
    </rPh>
    <phoneticPr fontId="3"/>
  </si>
  <si>
    <t>耐用年数</t>
    <rPh sb="0" eb="4">
      <t>タイヨウネンスウ</t>
    </rPh>
    <phoneticPr fontId="3"/>
  </si>
  <si>
    <t>使用年数</t>
    <rPh sb="0" eb="2">
      <t>シヨウ</t>
    </rPh>
    <rPh sb="2" eb="4">
      <t>ネンスウ</t>
    </rPh>
    <phoneticPr fontId="3"/>
  </si>
  <si>
    <t>使用可能年数</t>
    <rPh sb="0" eb="2">
      <t>シヨウ</t>
    </rPh>
    <rPh sb="2" eb="4">
      <t>カノウ</t>
    </rPh>
    <rPh sb="4" eb="6">
      <t>ネンスウ</t>
    </rPh>
    <phoneticPr fontId="3"/>
  </si>
  <si>
    <t>残存率</t>
    <rPh sb="0" eb="2">
      <t>ザンゾン</t>
    </rPh>
    <rPh sb="2" eb="3">
      <t>リツ</t>
    </rPh>
    <phoneticPr fontId="3"/>
  </si>
  <si>
    <t>残存価値（千円）</t>
    <rPh sb="0" eb="2">
      <t>ザンゾン</t>
    </rPh>
    <rPh sb="2" eb="4">
      <t>カチ</t>
    </rPh>
    <rPh sb="5" eb="7">
      <t>センエン</t>
    </rPh>
    <phoneticPr fontId="3"/>
  </si>
  <si>
    <t>　（ス）総合耐用年数算出表（事業対象工種別事業費・耐用年数表）</t>
    <rPh sb="4" eb="6">
      <t>ソウゴウ</t>
    </rPh>
    <rPh sb="6" eb="8">
      <t>タイヨウ</t>
    </rPh>
    <rPh sb="8" eb="10">
      <t>ネンスウ</t>
    </rPh>
    <rPh sb="10" eb="12">
      <t>サンシュツ</t>
    </rPh>
    <rPh sb="12" eb="13">
      <t>ヒョウ</t>
    </rPh>
    <rPh sb="14" eb="16">
      <t>ジギョウ</t>
    </rPh>
    <rPh sb="16" eb="18">
      <t>タイショウ</t>
    </rPh>
    <rPh sb="18" eb="19">
      <t>コウ</t>
    </rPh>
    <rPh sb="19" eb="20">
      <t>シュ</t>
    </rPh>
    <rPh sb="20" eb="21">
      <t>ベツ</t>
    </rPh>
    <rPh sb="21" eb="24">
      <t>ジギョウヒ</t>
    </rPh>
    <rPh sb="25" eb="27">
      <t>タイヨウ</t>
    </rPh>
    <rPh sb="27" eb="29">
      <t>ネンスウ</t>
    </rPh>
    <rPh sb="29" eb="30">
      <t>ヒョウ</t>
    </rPh>
    <phoneticPr fontId="3"/>
  </si>
  <si>
    <t>工種別（施設名）</t>
    <rPh sb="0" eb="1">
      <t>コウ</t>
    </rPh>
    <rPh sb="1" eb="3">
      <t>シュベツ</t>
    </rPh>
    <rPh sb="4" eb="6">
      <t>シセツ</t>
    </rPh>
    <rPh sb="6" eb="7">
      <t>メイ</t>
    </rPh>
    <phoneticPr fontId="3"/>
  </si>
  <si>
    <t>事業費（千円）</t>
    <rPh sb="0" eb="3">
      <t>ジギョウヒ</t>
    </rPh>
    <rPh sb="4" eb="6">
      <t>センエン</t>
    </rPh>
    <phoneticPr fontId="3"/>
  </si>
  <si>
    <t>単年度事業費（減価額）</t>
    <rPh sb="0" eb="3">
      <t>タンネンド</t>
    </rPh>
    <rPh sb="3" eb="6">
      <t>ジギョウヒ</t>
    </rPh>
    <rPh sb="7" eb="9">
      <t>ゲンカ</t>
    </rPh>
    <rPh sb="9" eb="10">
      <t>ガク</t>
    </rPh>
    <phoneticPr fontId="3"/>
  </si>
  <si>
    <t>　耐用年数の根拠※</t>
    <rPh sb="1" eb="3">
      <t>タイヨウ</t>
    </rPh>
    <rPh sb="3" eb="5">
      <t>ネンスウ</t>
    </rPh>
    <rPh sb="6" eb="8">
      <t>コンキョ</t>
    </rPh>
    <phoneticPr fontId="3"/>
  </si>
  <si>
    <t>②＝①／③</t>
    <phoneticPr fontId="3"/>
  </si>
  <si>
    <t>強制攪拌装置</t>
    <rPh sb="0" eb="2">
      <t>キョウセイ</t>
    </rPh>
    <rPh sb="2" eb="4">
      <t>カクハン</t>
    </rPh>
    <rPh sb="4" eb="6">
      <t>ソウチ</t>
    </rPh>
    <phoneticPr fontId="3"/>
  </si>
  <si>
    <t>減価償却資産の耐用年数等に関する省令（昭和四十年大蔵省令第十五号）</t>
    <phoneticPr fontId="3"/>
  </si>
  <si>
    <t>堆肥造粒機</t>
    <rPh sb="0" eb="2">
      <t>タイヒ</t>
    </rPh>
    <rPh sb="2" eb="4">
      <t>ゾウリュウ</t>
    </rPh>
    <rPh sb="4" eb="5">
      <t>キ</t>
    </rPh>
    <phoneticPr fontId="3"/>
  </si>
  <si>
    <t>自動計量包装設備</t>
    <rPh sb="0" eb="2">
      <t>ジドウ</t>
    </rPh>
    <rPh sb="2" eb="4">
      <t>ケイリョウ</t>
    </rPh>
    <rPh sb="4" eb="6">
      <t>ホウソウ</t>
    </rPh>
    <rPh sb="6" eb="8">
      <t>セツビ</t>
    </rPh>
    <phoneticPr fontId="3"/>
  </si>
  <si>
    <t>堆肥施設擁壁改修</t>
    <rPh sb="0" eb="2">
      <t>タイヒ</t>
    </rPh>
    <rPh sb="2" eb="4">
      <t>シセツ</t>
    </rPh>
    <rPh sb="4" eb="6">
      <t>ヨウヘキ</t>
    </rPh>
    <rPh sb="6" eb="8">
      <t>カイシュウ</t>
    </rPh>
    <phoneticPr fontId="3"/>
  </si>
  <si>
    <t>電気工事</t>
    <rPh sb="0" eb="2">
      <t>デンキ</t>
    </rPh>
    <rPh sb="2" eb="4">
      <t>コウジ</t>
    </rPh>
    <phoneticPr fontId="3"/>
  </si>
  <si>
    <t>合　　計</t>
    <rPh sb="0" eb="1">
      <t>ゴウ</t>
    </rPh>
    <rPh sb="3" eb="4">
      <t>ケイ</t>
    </rPh>
    <phoneticPr fontId="3"/>
  </si>
  <si>
    <t>④＝①の合計</t>
    <rPh sb="4" eb="6">
      <t>ゴウケイ</t>
    </rPh>
    <phoneticPr fontId="3"/>
  </si>
  <si>
    <t>⑥総合耐用年数</t>
    <rPh sb="1" eb="3">
      <t>ソウゴウ</t>
    </rPh>
    <rPh sb="3" eb="5">
      <t>タイヨウ</t>
    </rPh>
    <rPh sb="5" eb="7">
      <t>ネンスウ</t>
    </rPh>
    <phoneticPr fontId="3"/>
  </si>
  <si>
    <t>⑤＝②の合計</t>
    <rPh sb="4" eb="6">
      <t>ゴウケイ</t>
    </rPh>
    <phoneticPr fontId="3"/>
  </si>
  <si>
    <t>（④／⑤）</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</si>
</sst>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000;[Red]\-#,##0.00000"/>
    <numFmt numFmtId="177" formatCode="0.00_ "/>
    <numFmt numFmtId="178" formatCode="#,##0_ "/>
    <numFmt numFmtId="179" formatCode="#,##0.0_ "/>
    <numFmt numFmtId="180" formatCode="0.00_);[Red]\(0.00\)"/>
    <numFmt numFmtId="181" formatCode="0.0_);[Red]\(0.0\)"/>
    <numFmt numFmtId="182" formatCode="#,##0_);[Red]\(#,##0\)"/>
    <numFmt numFmtId="183" formatCode="#,##0.00_ "/>
    <numFmt numFmtId="184" formatCode="#,##0.00_);[Red]\(#,##0.00\)"/>
    <numFmt numFmtId="185" formatCode="0.000_ "/>
    <numFmt numFmtId="186" formatCode="#,##0.000_);[Red]\(#,##0.000\)"/>
    <numFmt numFmtId="187" formatCode="#,##0.000_ "/>
    <numFmt numFmtId="188" formatCode="0.0"/>
  </numFmts>
  <fonts count="10"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trike/>
      <sz val="11"/>
      <name val="ＭＳ Ｐゴシック"/>
      <family val="3"/>
      <charset val="128"/>
    </font>
    <font>
      <strike/>
      <sz val="10"/>
      <name val="ＭＳ 明朝"/>
      <family val="1"/>
      <charset val="128"/>
    </font>
    <font>
      <sz val="9"/>
      <name val="ＭＳ 明朝"/>
      <family val="1"/>
      <charset val="128"/>
    </font>
    <font>
      <vertAlign val="superscript"/>
      <sz val="10"/>
      <name val="ＭＳ 明朝"/>
      <family val="1"/>
      <charset val="128"/>
    </font>
    <font>
      <vertAlign val="subscrip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otted">
        <color indexed="64"/>
      </top>
      <bottom style="dotted">
        <color indexed="64"/>
      </bottom>
      <diagonal/>
    </border>
    <border>
      <left style="dashed">
        <color indexed="64"/>
      </left>
      <right/>
      <top/>
      <bottom style="thin">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diagonalUp="1">
      <left style="double">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diagonalUp="1">
      <left style="medium">
        <color indexed="64"/>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style="thin">
        <color indexed="64"/>
      </left>
      <right/>
      <top style="thin">
        <color indexed="64"/>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s>
  <cellStyleXfs count="2">
    <xf numFmtId="0" fontId="0" fillId="0" borderId="0"/>
    <xf numFmtId="38" fontId="1" fillId="0" borderId="0" applyFont="0" applyFill="0" applyBorder="0" applyAlignment="0" applyProtection="0"/>
  </cellStyleXfs>
  <cellXfs count="568">
    <xf numFmtId="0" fontId="0" fillId="0" borderId="0" xfId="0"/>
    <xf numFmtId="0" fontId="2" fillId="0" borderId="0" xfId="0" applyFont="1"/>
    <xf numFmtId="0" fontId="4" fillId="0" borderId="0" xfId="0" applyFont="1"/>
    <xf numFmtId="38" fontId="2" fillId="0" borderId="0" xfId="1" applyFont="1" applyProtection="1"/>
    <xf numFmtId="38" fontId="2" fillId="0" borderId="4" xfId="1" applyFont="1" applyBorder="1" applyAlignment="1" applyProtection="1">
      <alignment horizontal="center"/>
    </xf>
    <xf numFmtId="38" fontId="2" fillId="0" borderId="7" xfId="1" applyFont="1" applyBorder="1" applyAlignment="1" applyProtection="1">
      <alignment horizontal="left"/>
    </xf>
    <xf numFmtId="38" fontId="2" fillId="0" borderId="0" xfId="1" applyFont="1" applyBorder="1" applyAlignment="1" applyProtection="1">
      <alignment horizontal="left"/>
    </xf>
    <xf numFmtId="38" fontId="2" fillId="0" borderId="8" xfId="1" applyFont="1" applyBorder="1" applyAlignment="1" applyProtection="1">
      <alignment horizontal="center"/>
    </xf>
    <xf numFmtId="38" fontId="2" fillId="0" borderId="9" xfId="1" applyFont="1" applyBorder="1" applyAlignment="1" applyProtection="1">
      <alignment horizontal="right"/>
    </xf>
    <xf numFmtId="38" fontId="2" fillId="0" borderId="10" xfId="1" applyFont="1" applyBorder="1" applyProtection="1"/>
    <xf numFmtId="38" fontId="2" fillId="0" borderId="11" xfId="1" applyFont="1" applyBorder="1" applyProtection="1"/>
    <xf numFmtId="38" fontId="2" fillId="0" borderId="12" xfId="1" applyFont="1" applyBorder="1" applyAlignment="1" applyProtection="1">
      <alignment horizontal="left"/>
    </xf>
    <xf numFmtId="38" fontId="2" fillId="0" borderId="13" xfId="1" applyFont="1" applyBorder="1" applyAlignment="1" applyProtection="1">
      <alignment horizontal="left"/>
    </xf>
    <xf numFmtId="38" fontId="2" fillId="0" borderId="14" xfId="1" applyFont="1" applyBorder="1" applyAlignment="1" applyProtection="1">
      <alignment horizontal="center"/>
    </xf>
    <xf numFmtId="38" fontId="2" fillId="0" borderId="15" xfId="1" applyFont="1" applyBorder="1" applyAlignment="1" applyProtection="1">
      <alignment horizontal="right"/>
    </xf>
    <xf numFmtId="38" fontId="2" fillId="0" borderId="16" xfId="1" applyFont="1" applyBorder="1" applyProtection="1"/>
    <xf numFmtId="38" fontId="2" fillId="0" borderId="17" xfId="1" applyFont="1" applyBorder="1" applyProtection="1"/>
    <xf numFmtId="38" fontId="2" fillId="0" borderId="7" xfId="1" applyFont="1" applyBorder="1" applyProtection="1"/>
    <xf numFmtId="38" fontId="2" fillId="0" borderId="18" xfId="1" applyFont="1" applyBorder="1" applyProtection="1"/>
    <xf numFmtId="38" fontId="2" fillId="0" borderId="0" xfId="1" applyFont="1" applyBorder="1" applyProtection="1"/>
    <xf numFmtId="38" fontId="2" fillId="0" borderId="19" xfId="1" applyFont="1" applyBorder="1" applyAlignment="1" applyProtection="1">
      <alignment horizontal="center"/>
    </xf>
    <xf numFmtId="38" fontId="2" fillId="0" borderId="20" xfId="1" applyFont="1" applyBorder="1" applyAlignment="1" applyProtection="1">
      <alignment horizontal="right"/>
    </xf>
    <xf numFmtId="38" fontId="2" fillId="0" borderId="21" xfId="1" applyFont="1" applyBorder="1" applyProtection="1"/>
    <xf numFmtId="38" fontId="2" fillId="0" borderId="22" xfId="1" applyFont="1" applyFill="1" applyBorder="1" applyAlignment="1" applyProtection="1">
      <alignment horizontal="left"/>
    </xf>
    <xf numFmtId="38" fontId="2" fillId="0" borderId="23" xfId="1" applyFont="1" applyFill="1" applyBorder="1" applyAlignment="1" applyProtection="1">
      <alignment horizontal="left"/>
    </xf>
    <xf numFmtId="38" fontId="2" fillId="0" borderId="24" xfId="1" applyFont="1" applyFill="1" applyBorder="1" applyAlignment="1" applyProtection="1">
      <alignment horizontal="center"/>
    </xf>
    <xf numFmtId="38" fontId="2" fillId="0" borderId="25" xfId="1" applyFont="1" applyFill="1" applyBorder="1" applyAlignment="1" applyProtection="1">
      <alignment horizontal="right"/>
    </xf>
    <xf numFmtId="38" fontId="2" fillId="0" borderId="26" xfId="1" applyFont="1" applyFill="1" applyBorder="1" applyProtection="1"/>
    <xf numFmtId="38" fontId="2" fillId="0" borderId="27" xfId="1" applyFont="1" applyBorder="1" applyProtection="1"/>
    <xf numFmtId="38" fontId="2" fillId="0" borderId="28" xfId="1" applyFont="1" applyFill="1" applyBorder="1" applyAlignment="1" applyProtection="1">
      <alignment horizontal="left"/>
    </xf>
    <xf numFmtId="38" fontId="2" fillId="0" borderId="29" xfId="1" applyFont="1" applyFill="1" applyBorder="1" applyAlignment="1" applyProtection="1">
      <alignment horizontal="left"/>
    </xf>
    <xf numFmtId="38" fontId="2" fillId="0" borderId="30" xfId="1" applyFont="1" applyFill="1" applyBorder="1" applyAlignment="1" applyProtection="1">
      <alignment horizontal="center"/>
    </xf>
    <xf numFmtId="38" fontId="2" fillId="0" borderId="31" xfId="1" applyFont="1" applyFill="1" applyBorder="1" applyAlignment="1" applyProtection="1">
      <alignment horizontal="right"/>
    </xf>
    <xf numFmtId="38" fontId="2" fillId="0" borderId="32" xfId="1" applyFont="1" applyFill="1" applyBorder="1" applyProtection="1"/>
    <xf numFmtId="38" fontId="2" fillId="0" borderId="33" xfId="1" applyFont="1" applyBorder="1" applyProtection="1"/>
    <xf numFmtId="40" fontId="2" fillId="0" borderId="31" xfId="1" applyNumberFormat="1" applyFont="1" applyFill="1" applyBorder="1" applyAlignment="1" applyProtection="1">
      <alignment horizontal="right"/>
    </xf>
    <xf numFmtId="176" fontId="2" fillId="0" borderId="31" xfId="1" applyNumberFormat="1" applyFont="1" applyFill="1" applyBorder="1" applyAlignment="1" applyProtection="1">
      <alignment horizontal="right"/>
    </xf>
    <xf numFmtId="38" fontId="2" fillId="0" borderId="10" xfId="1" applyFont="1" applyFill="1" applyBorder="1" applyProtection="1"/>
    <xf numFmtId="38" fontId="2" fillId="0" borderId="34" xfId="1" applyFont="1" applyFill="1" applyBorder="1" applyAlignment="1" applyProtection="1">
      <alignment horizontal="left"/>
    </xf>
    <xf numFmtId="38" fontId="2" fillId="0" borderId="35" xfId="1" applyFont="1" applyFill="1" applyBorder="1" applyAlignment="1" applyProtection="1">
      <alignment horizontal="left"/>
    </xf>
    <xf numFmtId="38" fontId="2" fillId="0" borderId="36" xfId="1" applyFont="1" applyFill="1" applyBorder="1" applyAlignment="1" applyProtection="1">
      <alignment horizontal="center"/>
    </xf>
    <xf numFmtId="40" fontId="2" fillId="0" borderId="37" xfId="1" applyNumberFormat="1" applyFont="1" applyFill="1" applyBorder="1" applyAlignment="1" applyProtection="1">
      <alignment horizontal="right"/>
    </xf>
    <xf numFmtId="38" fontId="2" fillId="0" borderId="37" xfId="1" applyFont="1" applyFill="1" applyBorder="1" applyAlignment="1" applyProtection="1">
      <alignment horizontal="right"/>
    </xf>
    <xf numFmtId="38" fontId="2" fillId="0" borderId="38" xfId="1" applyFont="1" applyFill="1" applyBorder="1" applyProtection="1"/>
    <xf numFmtId="38" fontId="2" fillId="0" borderId="39" xfId="1" applyFont="1" applyFill="1" applyBorder="1" applyProtection="1"/>
    <xf numFmtId="38" fontId="2" fillId="0" borderId="40" xfId="1" applyFont="1" applyBorder="1" applyProtection="1"/>
    <xf numFmtId="0" fontId="2" fillId="0" borderId="41" xfId="0" applyFont="1" applyBorder="1"/>
    <xf numFmtId="38" fontId="2" fillId="0" borderId="41" xfId="1" applyFont="1" applyBorder="1" applyProtection="1"/>
    <xf numFmtId="38" fontId="2" fillId="0" borderId="42" xfId="1" applyFont="1" applyBorder="1" applyProtection="1"/>
    <xf numFmtId="38" fontId="2" fillId="0" borderId="40" xfId="1" applyFont="1" applyBorder="1" applyAlignment="1" applyProtection="1">
      <alignment horizontal="right"/>
    </xf>
    <xf numFmtId="38" fontId="2" fillId="0" borderId="42" xfId="1" applyFont="1" applyBorder="1" applyAlignment="1" applyProtection="1">
      <alignment horizontal="right"/>
    </xf>
    <xf numFmtId="38" fontId="2" fillId="0" borderId="28" xfId="1" applyFont="1" applyBorder="1" applyProtection="1"/>
    <xf numFmtId="0" fontId="2" fillId="0" borderId="29" xfId="0" applyFont="1" applyBorder="1"/>
    <xf numFmtId="38" fontId="2" fillId="0" borderId="29" xfId="1" applyFont="1" applyBorder="1" applyProtection="1"/>
    <xf numFmtId="38" fontId="2" fillId="0" borderId="28" xfId="1" applyFont="1" applyBorder="1" applyAlignment="1" applyProtection="1">
      <alignment horizontal="right"/>
    </xf>
    <xf numFmtId="38" fontId="2" fillId="0" borderId="33" xfId="1" applyFont="1" applyBorder="1" applyAlignment="1" applyProtection="1">
      <alignment horizontal="right"/>
    </xf>
    <xf numFmtId="38" fontId="2" fillId="2" borderId="0" xfId="1" applyFont="1" applyFill="1" applyProtection="1"/>
    <xf numFmtId="38" fontId="2" fillId="0" borderId="29" xfId="1" applyFont="1" applyBorder="1" applyAlignment="1" applyProtection="1">
      <alignment horizontal="left"/>
    </xf>
    <xf numFmtId="0" fontId="5" fillId="0" borderId="24" xfId="0" applyFont="1" applyBorder="1" applyAlignment="1">
      <alignment vertical="center" textRotation="255"/>
    </xf>
    <xf numFmtId="38" fontId="2" fillId="0" borderId="32" xfId="1" applyFont="1" applyBorder="1" applyProtection="1"/>
    <xf numFmtId="0" fontId="5" fillId="0" borderId="43" xfId="0" applyFont="1" applyBorder="1" applyAlignment="1">
      <alignment vertical="center" textRotation="255"/>
    </xf>
    <xf numFmtId="38" fontId="6" fillId="0" borderId="29" xfId="1" applyFont="1" applyBorder="1" applyProtection="1"/>
    <xf numFmtId="38" fontId="6" fillId="0" borderId="33" xfId="1" applyFont="1" applyBorder="1" applyProtection="1"/>
    <xf numFmtId="38" fontId="2" fillId="0" borderId="34" xfId="1" applyFont="1" applyBorder="1" applyProtection="1"/>
    <xf numFmtId="0" fontId="2" fillId="0" borderId="35" xfId="0" applyFont="1" applyBorder="1"/>
    <xf numFmtId="38" fontId="2" fillId="0" borderId="35" xfId="1" applyFont="1" applyBorder="1" applyProtection="1"/>
    <xf numFmtId="38" fontId="2" fillId="0" borderId="39" xfId="1" applyFont="1" applyBorder="1" applyProtection="1"/>
    <xf numFmtId="38" fontId="2" fillId="0" borderId="34" xfId="1" applyFont="1" applyBorder="1" applyAlignment="1" applyProtection="1">
      <alignment horizontal="right"/>
    </xf>
    <xf numFmtId="38" fontId="2" fillId="0" borderId="1" xfId="1" applyFont="1" applyBorder="1" applyProtection="1"/>
    <xf numFmtId="38" fontId="2" fillId="0" borderId="2" xfId="1" applyFont="1" applyBorder="1" applyProtection="1"/>
    <xf numFmtId="38" fontId="2" fillId="0" borderId="1" xfId="1" applyFont="1" applyBorder="1" applyAlignment="1" applyProtection="1">
      <alignment horizontal="right"/>
    </xf>
    <xf numFmtId="38" fontId="2" fillId="0" borderId="3" xfId="1" applyFont="1" applyBorder="1" applyAlignment="1" applyProtection="1">
      <alignment horizontal="right"/>
    </xf>
    <xf numFmtId="38" fontId="2" fillId="0" borderId="44" xfId="1" applyFont="1" applyBorder="1" applyAlignment="1" applyProtection="1">
      <alignment horizontal="center"/>
    </xf>
    <xf numFmtId="38" fontId="2" fillId="0" borderId="43" xfId="1" applyFont="1" applyBorder="1" applyProtection="1"/>
    <xf numFmtId="38" fontId="2" fillId="0" borderId="45" xfId="1" applyFont="1" applyBorder="1" applyProtection="1"/>
    <xf numFmtId="38" fontId="2" fillId="0" borderId="43" xfId="1" applyFont="1" applyBorder="1" applyAlignment="1" applyProtection="1">
      <alignment horizontal="center"/>
    </xf>
    <xf numFmtId="38" fontId="2" fillId="0" borderId="46" xfId="1" applyFont="1" applyBorder="1" applyProtection="1"/>
    <xf numFmtId="38" fontId="2" fillId="0" borderId="46" xfId="1" applyFont="1" applyBorder="1" applyAlignment="1" applyProtection="1">
      <alignment horizontal="right"/>
    </xf>
    <xf numFmtId="38" fontId="2" fillId="0" borderId="30" xfId="1" applyFont="1" applyBorder="1" applyProtection="1"/>
    <xf numFmtId="38" fontId="2" fillId="0" borderId="30" xfId="1" applyFont="1" applyBorder="1" applyAlignment="1" applyProtection="1">
      <alignment horizontal="center"/>
    </xf>
    <xf numFmtId="38" fontId="2" fillId="0" borderId="31" xfId="1" applyFont="1" applyBorder="1" applyProtection="1"/>
    <xf numFmtId="38" fontId="2" fillId="0" borderId="31" xfId="1" applyFont="1" applyBorder="1" applyAlignment="1" applyProtection="1">
      <alignment horizontal="right"/>
    </xf>
    <xf numFmtId="38" fontId="2" fillId="0" borderId="24" xfId="1" applyFont="1" applyBorder="1" applyProtection="1"/>
    <xf numFmtId="38" fontId="2" fillId="0" borderId="23" xfId="1" applyFont="1" applyBorder="1" applyProtection="1"/>
    <xf numFmtId="38" fontId="2" fillId="0" borderId="25" xfId="1" applyFont="1" applyFill="1" applyBorder="1" applyProtection="1"/>
    <xf numFmtId="3" fontId="2" fillId="0" borderId="0" xfId="0" applyNumberFormat="1" applyFont="1"/>
    <xf numFmtId="38" fontId="2" fillId="0" borderId="47" xfId="1" applyFont="1" applyBorder="1" applyProtection="1"/>
    <xf numFmtId="38" fontId="2" fillId="0" borderId="48" xfId="1" applyFont="1" applyBorder="1" applyProtection="1"/>
    <xf numFmtId="38" fontId="2" fillId="0" borderId="47" xfId="1" applyFont="1" applyFill="1" applyBorder="1" applyAlignment="1" applyProtection="1">
      <alignment horizontal="center"/>
    </xf>
    <xf numFmtId="38" fontId="2" fillId="3" borderId="49" xfId="1" applyFont="1" applyFill="1" applyBorder="1" applyProtection="1"/>
    <xf numFmtId="38" fontId="2" fillId="3" borderId="49" xfId="1" applyFont="1" applyFill="1" applyBorder="1" applyAlignment="1" applyProtection="1">
      <alignment horizontal="right"/>
    </xf>
    <xf numFmtId="0" fontId="2" fillId="0" borderId="50" xfId="0" applyFont="1" applyBorder="1"/>
    <xf numFmtId="0" fontId="2" fillId="0" borderId="51" xfId="0" applyFont="1" applyBorder="1"/>
    <xf numFmtId="0" fontId="2" fillId="0" borderId="52" xfId="0" applyFont="1" applyBorder="1" applyAlignment="1">
      <alignment horizontal="center"/>
    </xf>
    <xf numFmtId="0" fontId="2" fillId="0" borderId="53" xfId="0" applyFont="1" applyBorder="1" applyAlignment="1">
      <alignment horizontal="center"/>
    </xf>
    <xf numFmtId="0" fontId="2" fillId="0" borderId="54" xfId="0" applyFont="1" applyBorder="1" applyAlignment="1">
      <alignment horizontal="center"/>
    </xf>
    <xf numFmtId="0" fontId="2" fillId="0" borderId="0" xfId="0" applyFont="1" applyAlignment="1">
      <alignment horizontal="right"/>
    </xf>
    <xf numFmtId="0" fontId="2" fillId="0" borderId="8" xfId="0" applyFont="1" applyBorder="1" applyAlignment="1">
      <alignment horizontal="center"/>
    </xf>
    <xf numFmtId="0" fontId="2" fillId="0" borderId="10" xfId="0" applyFont="1" applyBorder="1" applyAlignment="1">
      <alignment horizontal="center"/>
    </xf>
    <xf numFmtId="0" fontId="2" fillId="0" borderId="55" xfId="0" applyFont="1" applyBorder="1" applyAlignment="1">
      <alignment horizontal="center"/>
    </xf>
    <xf numFmtId="38" fontId="2" fillId="0" borderId="0" xfId="0" applyNumberFormat="1" applyFont="1"/>
    <xf numFmtId="0" fontId="2" fillId="0" borderId="7" xfId="0" applyFont="1" applyBorder="1"/>
    <xf numFmtId="0" fontId="2" fillId="0" borderId="56" xfId="0" applyFont="1" applyBorder="1" applyAlignment="1">
      <alignment horizontal="center"/>
    </xf>
    <xf numFmtId="0" fontId="2" fillId="0" borderId="28" xfId="0" applyFont="1" applyBorder="1"/>
    <xf numFmtId="177" fontId="2" fillId="0" borderId="30" xfId="0" applyNumberFormat="1" applyFont="1" applyBorder="1"/>
    <xf numFmtId="177" fontId="2" fillId="0" borderId="31" xfId="0" applyNumberFormat="1" applyFont="1" applyBorder="1"/>
    <xf numFmtId="177" fontId="2" fillId="0" borderId="57" xfId="0" applyNumberFormat="1" applyFont="1" applyBorder="1" applyAlignment="1">
      <alignment horizontal="right"/>
    </xf>
    <xf numFmtId="177" fontId="2" fillId="0" borderId="36" xfId="0" applyNumberFormat="1" applyFont="1" applyBorder="1"/>
    <xf numFmtId="177" fontId="2" fillId="0" borderId="37" xfId="0" applyNumberFormat="1" applyFont="1" applyBorder="1"/>
    <xf numFmtId="177" fontId="2" fillId="0" borderId="58" xfId="0" applyNumberFormat="1" applyFont="1" applyBorder="1" applyAlignment="1">
      <alignment horizontal="right"/>
    </xf>
    <xf numFmtId="0" fontId="2" fillId="0" borderId="0" xfId="0" applyFont="1" applyAlignment="1">
      <alignment horizontal="center"/>
    </xf>
    <xf numFmtId="178" fontId="2" fillId="0" borderId="0" xfId="0" applyNumberFormat="1" applyFont="1"/>
    <xf numFmtId="0" fontId="2" fillId="0" borderId="60" xfId="0" applyFont="1" applyBorder="1" applyAlignment="1">
      <alignment horizontal="center"/>
    </xf>
    <xf numFmtId="0" fontId="2" fillId="0" borderId="61" xfId="0" applyFont="1" applyBorder="1" applyAlignment="1">
      <alignment horizontal="center"/>
    </xf>
    <xf numFmtId="0" fontId="2" fillId="0" borderId="9" xfId="0" applyFont="1" applyBorder="1" applyAlignment="1">
      <alignment horizontal="center"/>
    </xf>
    <xf numFmtId="0" fontId="2" fillId="0" borderId="62" xfId="0" applyFont="1" applyBorder="1" applyAlignment="1">
      <alignment horizontal="center"/>
    </xf>
    <xf numFmtId="0" fontId="7" fillId="0" borderId="55" xfId="0" applyFont="1" applyBorder="1" applyAlignment="1">
      <alignment horizontal="center"/>
    </xf>
    <xf numFmtId="0" fontId="2" fillId="0" borderId="63" xfId="0" applyFont="1" applyBorder="1" applyAlignment="1">
      <alignment horizontal="center"/>
    </xf>
    <xf numFmtId="0" fontId="2" fillId="0" borderId="9" xfId="0" applyFont="1" applyBorder="1" applyAlignment="1">
      <alignment horizontal="center" shrinkToFit="1"/>
    </xf>
    <xf numFmtId="0" fontId="2" fillId="0" borderId="46"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0" fontId="2" fillId="0" borderId="22" xfId="0" applyFont="1" applyBorder="1"/>
    <xf numFmtId="0" fontId="2" fillId="0" borderId="23" xfId="0" applyFont="1" applyBorder="1"/>
    <xf numFmtId="179" fontId="2" fillId="0" borderId="24" xfId="0" applyNumberFormat="1" applyFont="1" applyBorder="1"/>
    <xf numFmtId="180" fontId="2" fillId="0" borderId="25" xfId="0" applyNumberFormat="1" applyFont="1" applyBorder="1"/>
    <xf numFmtId="181" fontId="2" fillId="0" borderId="66" xfId="0" applyNumberFormat="1" applyFont="1" applyBorder="1" applyAlignment="1">
      <alignment horizontal="right"/>
    </xf>
    <xf numFmtId="182" fontId="2" fillId="0" borderId="31" xfId="0" applyNumberFormat="1" applyFont="1" applyBorder="1"/>
    <xf numFmtId="178" fontId="2" fillId="0" borderId="32" xfId="0" applyNumberFormat="1" applyFont="1" applyBorder="1"/>
    <xf numFmtId="178" fontId="2" fillId="0" borderId="67" xfId="0" applyNumberFormat="1" applyFont="1" applyBorder="1"/>
    <xf numFmtId="178" fontId="2" fillId="0" borderId="68" xfId="0" applyNumberFormat="1" applyFont="1" applyBorder="1"/>
    <xf numFmtId="179" fontId="2" fillId="0" borderId="30" xfId="0" applyNumberFormat="1" applyFont="1" applyBorder="1"/>
    <xf numFmtId="180" fontId="2" fillId="0" borderId="31" xfId="0" applyNumberFormat="1" applyFont="1" applyBorder="1"/>
    <xf numFmtId="179" fontId="2" fillId="0" borderId="69" xfId="0" applyNumberFormat="1" applyFont="1" applyBorder="1"/>
    <xf numFmtId="182" fontId="2" fillId="0" borderId="70" xfId="0" applyNumberFormat="1" applyFont="1" applyBorder="1"/>
    <xf numFmtId="181" fontId="2" fillId="0" borderId="37" xfId="0" applyNumberFormat="1" applyFont="1" applyBorder="1"/>
    <xf numFmtId="178" fontId="2" fillId="0" borderId="70" xfId="0" applyNumberFormat="1" applyFont="1" applyBorder="1"/>
    <xf numFmtId="178" fontId="2" fillId="0" borderId="38" xfId="0" applyNumberFormat="1" applyFont="1" applyBorder="1" applyAlignment="1">
      <alignment horizontal="right"/>
    </xf>
    <xf numFmtId="0" fontId="2" fillId="0" borderId="71" xfId="0" applyFont="1" applyBorder="1"/>
    <xf numFmtId="0" fontId="2" fillId="0" borderId="39" xfId="0" applyFont="1" applyBorder="1"/>
    <xf numFmtId="0" fontId="2" fillId="0" borderId="72" xfId="0" applyFont="1" applyBorder="1" applyAlignment="1">
      <alignment horizontal="center"/>
    </xf>
    <xf numFmtId="0" fontId="2" fillId="0" borderId="73" xfId="0" applyFont="1" applyBorder="1" applyAlignment="1">
      <alignment horizontal="center"/>
    </xf>
    <xf numFmtId="178" fontId="2" fillId="0" borderId="74" xfId="0" applyNumberFormat="1" applyFont="1" applyBorder="1"/>
    <xf numFmtId="178" fontId="2" fillId="0" borderId="24" xfId="0" applyNumberFormat="1" applyFont="1" applyBorder="1"/>
    <xf numFmtId="178" fontId="2" fillId="0" borderId="75" xfId="0" applyNumberFormat="1" applyFont="1" applyBorder="1"/>
    <xf numFmtId="178" fontId="2" fillId="0" borderId="76" xfId="0" applyNumberFormat="1" applyFont="1" applyBorder="1"/>
    <xf numFmtId="178" fontId="2" fillId="0" borderId="30" xfId="0" applyNumberFormat="1" applyFont="1" applyBorder="1"/>
    <xf numFmtId="178" fontId="2" fillId="0" borderId="77" xfId="0" applyNumberFormat="1" applyFont="1" applyBorder="1"/>
    <xf numFmtId="178" fontId="2" fillId="0" borderId="78" xfId="0" applyNumberFormat="1" applyFont="1" applyBorder="1"/>
    <xf numFmtId="0" fontId="2" fillId="0" borderId="79" xfId="0" applyFont="1" applyBorder="1"/>
    <xf numFmtId="0" fontId="2" fillId="0" borderId="80" xfId="0" applyFont="1" applyBorder="1"/>
    <xf numFmtId="181" fontId="2" fillId="0" borderId="70" xfId="0" applyNumberFormat="1" applyFont="1" applyBorder="1"/>
    <xf numFmtId="178" fontId="2" fillId="0" borderId="38" xfId="0" applyNumberFormat="1" applyFont="1" applyBorder="1"/>
    <xf numFmtId="178" fontId="2" fillId="0" borderId="71" xfId="0" applyNumberFormat="1" applyFont="1" applyBorder="1"/>
    <xf numFmtId="178" fontId="2" fillId="0" borderId="58" xfId="0" applyNumberFormat="1" applyFont="1" applyBorder="1"/>
    <xf numFmtId="179" fontId="2" fillId="0" borderId="0" xfId="0" applyNumberFormat="1" applyFont="1"/>
    <xf numFmtId="0" fontId="7" fillId="0" borderId="72" xfId="0" applyFont="1" applyBorder="1" applyAlignment="1">
      <alignment horizontal="center"/>
    </xf>
    <xf numFmtId="0" fontId="7" fillId="0" borderId="73" xfId="0" applyFont="1" applyBorder="1" applyAlignment="1">
      <alignment horizontal="center"/>
    </xf>
    <xf numFmtId="0" fontId="2" fillId="0" borderId="81" xfId="0" applyFont="1" applyBorder="1"/>
    <xf numFmtId="0" fontId="2" fillId="0" borderId="8" xfId="0" applyFont="1" applyBorder="1"/>
    <xf numFmtId="0" fontId="2" fillId="0" borderId="25" xfId="0" applyFont="1" applyBorder="1" applyAlignment="1">
      <alignment horizontal="center"/>
    </xf>
    <xf numFmtId="0" fontId="2" fillId="0" borderId="82" xfId="0" applyFont="1" applyBorder="1" applyAlignment="1">
      <alignment horizontal="center"/>
    </xf>
    <xf numFmtId="0" fontId="2" fillId="0" borderId="43" xfId="0" applyFont="1" applyBorder="1" applyAlignment="1">
      <alignment horizontal="center"/>
    </xf>
    <xf numFmtId="178" fontId="2" fillId="0" borderId="7" xfId="0" applyNumberFormat="1" applyFont="1" applyBorder="1"/>
    <xf numFmtId="178" fontId="2" fillId="0" borderId="46" xfId="0" applyNumberFormat="1" applyFont="1" applyBorder="1"/>
    <xf numFmtId="178" fontId="2" fillId="0" borderId="31" xfId="0" applyNumberFormat="1" applyFont="1" applyBorder="1"/>
    <xf numFmtId="183" fontId="2" fillId="0" borderId="31" xfId="0" applyNumberFormat="1" applyFont="1" applyBorder="1"/>
    <xf numFmtId="178" fontId="2" fillId="0" borderId="83" xfId="0" applyNumberFormat="1" applyFont="1" applyBorder="1"/>
    <xf numFmtId="178" fontId="2" fillId="0" borderId="84" xfId="0" applyNumberFormat="1" applyFont="1" applyBorder="1"/>
    <xf numFmtId="183" fontId="2" fillId="0" borderId="85" xfId="0" applyNumberFormat="1" applyFont="1" applyBorder="1"/>
    <xf numFmtId="178" fontId="2" fillId="0" borderId="85" xfId="0" applyNumberFormat="1" applyFont="1" applyBorder="1"/>
    <xf numFmtId="0" fontId="2" fillId="0" borderId="86" xfId="0" applyFont="1" applyBorder="1" applyAlignment="1">
      <alignment horizontal="center"/>
    </xf>
    <xf numFmtId="0" fontId="2" fillId="0" borderId="74" xfId="0" applyFont="1" applyBorder="1"/>
    <xf numFmtId="0" fontId="2" fillId="0" borderId="73" xfId="0" applyFont="1" applyBorder="1" applyAlignment="1">
      <alignment horizontal="center" shrinkToFit="1"/>
    </xf>
    <xf numFmtId="178" fontId="2" fillId="0" borderId="87" xfId="0" applyNumberFormat="1" applyFont="1" applyBorder="1"/>
    <xf numFmtId="0" fontId="2" fillId="0" borderId="52" xfId="0" applyFont="1" applyBorder="1"/>
    <xf numFmtId="0" fontId="2" fillId="0" borderId="88" xfId="0" applyFont="1" applyBorder="1"/>
    <xf numFmtId="0" fontId="2" fillId="0" borderId="89" xfId="0" applyFont="1" applyBorder="1"/>
    <xf numFmtId="0" fontId="2" fillId="0" borderId="42" xfId="0" applyFont="1" applyBorder="1"/>
    <xf numFmtId="0" fontId="2" fillId="0" borderId="90" xfId="0" applyFont="1" applyBorder="1" applyAlignment="1">
      <alignment horizontal="center"/>
    </xf>
    <xf numFmtId="0" fontId="2" fillId="0" borderId="91" xfId="0" applyFont="1" applyBorder="1" applyAlignment="1">
      <alignment horizontal="center"/>
    </xf>
    <xf numFmtId="0" fontId="2" fillId="0" borderId="9" xfId="0" applyFont="1" applyBorder="1"/>
    <xf numFmtId="0" fontId="2" fillId="0" borderId="10" xfId="0" applyFont="1" applyBorder="1"/>
    <xf numFmtId="0" fontId="2" fillId="0" borderId="62" xfId="0" applyFont="1" applyBorder="1"/>
    <xf numFmtId="0" fontId="2" fillId="0" borderId="82" xfId="0" applyFont="1" applyBorder="1"/>
    <xf numFmtId="0" fontId="2" fillId="0" borderId="55" xfId="0" applyFont="1" applyBorder="1"/>
    <xf numFmtId="0" fontId="2" fillId="0" borderId="30" xfId="0" applyFont="1" applyBorder="1"/>
    <xf numFmtId="0" fontId="2" fillId="0" borderId="31" xfId="0" applyFont="1" applyBorder="1"/>
    <xf numFmtId="0" fontId="2" fillId="0" borderId="32" xfId="0" applyFont="1" applyBorder="1"/>
    <xf numFmtId="0" fontId="2" fillId="0" borderId="92" xfId="0" applyFont="1" applyBorder="1"/>
    <xf numFmtId="0" fontId="2" fillId="0" borderId="93" xfId="0" applyFont="1" applyBorder="1"/>
    <xf numFmtId="0" fontId="2" fillId="0" borderId="94" xfId="0" applyFont="1" applyBorder="1"/>
    <xf numFmtId="0" fontId="2" fillId="0" borderId="95" xfId="0" applyFont="1" applyBorder="1"/>
    <xf numFmtId="0" fontId="2" fillId="0" borderId="96" xfId="0" applyFont="1" applyBorder="1"/>
    <xf numFmtId="0" fontId="2" fillId="0" borderId="37" xfId="0" applyFont="1" applyBorder="1"/>
    <xf numFmtId="0" fontId="2" fillId="0" borderId="58" xfId="0" applyFont="1" applyBorder="1"/>
    <xf numFmtId="178" fontId="2" fillId="0" borderId="72" xfId="0" applyNumberFormat="1" applyFont="1" applyBorder="1" applyAlignment="1">
      <alignment horizontal="center"/>
    </xf>
    <xf numFmtId="178" fontId="2" fillId="0" borderId="73" xfId="0" applyNumberFormat="1" applyFont="1" applyBorder="1" applyAlignment="1">
      <alignment horizontal="center"/>
    </xf>
    <xf numFmtId="178" fontId="2" fillId="0" borderId="86" xfId="0" applyNumberFormat="1" applyFont="1" applyBorder="1" applyAlignment="1">
      <alignment horizontal="center"/>
    </xf>
    <xf numFmtId="178" fontId="2" fillId="0" borderId="97" xfId="0" applyNumberFormat="1" applyFont="1" applyBorder="1"/>
    <xf numFmtId="0" fontId="2" fillId="0" borderId="40" xfId="0" applyFont="1" applyBorder="1"/>
    <xf numFmtId="178" fontId="2" fillId="0" borderId="41" xfId="0" applyNumberFormat="1" applyFont="1" applyBorder="1" applyAlignment="1">
      <alignment horizontal="right"/>
    </xf>
    <xf numFmtId="178" fontId="2" fillId="0" borderId="98" xfId="0" applyNumberFormat="1" applyFont="1" applyBorder="1"/>
    <xf numFmtId="178" fontId="2" fillId="0" borderId="29" xfId="0" applyNumberFormat="1" applyFont="1" applyBorder="1" applyAlignment="1">
      <alignment horizontal="right"/>
    </xf>
    <xf numFmtId="178" fontId="2" fillId="0" borderId="99" xfId="0" applyNumberFormat="1" applyFont="1" applyBorder="1"/>
    <xf numFmtId="178" fontId="2" fillId="0" borderId="23" xfId="0" applyNumberFormat="1" applyFont="1" applyBorder="1" applyAlignment="1">
      <alignment horizontal="right"/>
    </xf>
    <xf numFmtId="178" fontId="2" fillId="0" borderId="100" xfId="0" applyNumberFormat="1" applyFont="1" applyBorder="1"/>
    <xf numFmtId="0" fontId="2" fillId="0" borderId="34" xfId="0" applyFont="1" applyBorder="1"/>
    <xf numFmtId="178" fontId="2" fillId="0" borderId="35" xfId="0" applyNumberFormat="1" applyFont="1" applyBorder="1"/>
    <xf numFmtId="178" fontId="2" fillId="0" borderId="22" xfId="0" applyNumberFormat="1" applyFont="1" applyBorder="1"/>
    <xf numFmtId="178" fontId="2" fillId="0" borderId="25" xfId="0" applyNumberFormat="1" applyFont="1" applyBorder="1"/>
    <xf numFmtId="182" fontId="2" fillId="0" borderId="90" xfId="0" applyNumberFormat="1" applyFont="1" applyBorder="1"/>
    <xf numFmtId="182" fontId="2" fillId="0" borderId="25" xfId="0" applyNumberFormat="1" applyFont="1" applyBorder="1"/>
    <xf numFmtId="178" fontId="2" fillId="0" borderId="28" xfId="0" applyNumberFormat="1" applyFont="1" applyBorder="1"/>
    <xf numFmtId="182" fontId="2" fillId="0" borderId="32" xfId="0" applyNumberFormat="1" applyFont="1" applyBorder="1"/>
    <xf numFmtId="178" fontId="2" fillId="0" borderId="69" xfId="0" applyNumberFormat="1" applyFont="1" applyBorder="1"/>
    <xf numFmtId="182" fontId="2" fillId="0" borderId="37" xfId="0" applyNumberFormat="1" applyFont="1" applyBorder="1"/>
    <xf numFmtId="182" fontId="2" fillId="0" borderId="30" xfId="0" applyNumberFormat="1" applyFont="1" applyBorder="1"/>
    <xf numFmtId="184" fontId="2" fillId="0" borderId="31" xfId="0" applyNumberFormat="1" applyFont="1" applyBorder="1" applyAlignment="1">
      <alignment vertical="top"/>
    </xf>
    <xf numFmtId="0" fontId="2" fillId="0" borderId="68" xfId="0" applyFont="1" applyBorder="1"/>
    <xf numFmtId="182" fontId="2" fillId="0" borderId="36" xfId="0" applyNumberFormat="1" applyFont="1" applyBorder="1"/>
    <xf numFmtId="184" fontId="2" fillId="0" borderId="37" xfId="0" applyNumberFormat="1" applyFont="1" applyBorder="1" applyAlignment="1">
      <alignment vertical="top"/>
    </xf>
    <xf numFmtId="185" fontId="2" fillId="0" borderId="0" xfId="0" applyNumberFormat="1" applyFont="1"/>
    <xf numFmtId="0" fontId="2" fillId="0" borderId="0" xfId="0" applyFont="1" applyAlignment="1">
      <alignment shrinkToFit="1"/>
    </xf>
    <xf numFmtId="0" fontId="2" fillId="0" borderId="10" xfId="0" applyFont="1" applyBorder="1" applyAlignment="1">
      <alignment horizontal="center" shrinkToFit="1"/>
    </xf>
    <xf numFmtId="178" fontId="2" fillId="0" borderId="92" xfId="0" applyNumberFormat="1" applyFont="1" applyBorder="1"/>
    <xf numFmtId="0" fontId="2" fillId="0" borderId="36" xfId="0" applyFont="1" applyBorder="1"/>
    <xf numFmtId="0" fontId="2" fillId="0" borderId="101" xfId="0" applyFont="1" applyBorder="1"/>
    <xf numFmtId="0" fontId="2" fillId="0" borderId="69" xfId="0" applyFont="1" applyBorder="1"/>
    <xf numFmtId="178" fontId="2" fillId="0" borderId="102" xfId="0" applyNumberFormat="1" applyFont="1" applyBorder="1"/>
    <xf numFmtId="178" fontId="2" fillId="0" borderId="37" xfId="0" applyNumberFormat="1" applyFont="1" applyBorder="1"/>
    <xf numFmtId="178" fontId="2" fillId="0" borderId="41" xfId="0" applyNumberFormat="1" applyFont="1" applyBorder="1"/>
    <xf numFmtId="178" fontId="2" fillId="0" borderId="29" xfId="0" applyNumberFormat="1" applyFont="1" applyBorder="1"/>
    <xf numFmtId="0" fontId="2" fillId="0" borderId="33" xfId="0" applyFont="1" applyBorder="1"/>
    <xf numFmtId="178" fontId="2" fillId="3" borderId="74" xfId="0" applyNumberFormat="1" applyFont="1" applyFill="1" applyBorder="1"/>
    <xf numFmtId="38" fontId="2" fillId="0" borderId="31" xfId="0" applyNumberFormat="1" applyFont="1" applyBorder="1"/>
    <xf numFmtId="178" fontId="2" fillId="0" borderId="93" xfId="0" applyNumberFormat="1" applyFont="1" applyBorder="1"/>
    <xf numFmtId="178" fontId="2" fillId="0" borderId="94" xfId="0" applyNumberFormat="1" applyFont="1" applyBorder="1"/>
    <xf numFmtId="178" fontId="2" fillId="0" borderId="79" xfId="0" applyNumberFormat="1" applyFont="1" applyBorder="1"/>
    <xf numFmtId="178" fontId="2" fillId="0" borderId="103" xfId="0" applyNumberFormat="1" applyFont="1" applyBorder="1"/>
    <xf numFmtId="178" fontId="2" fillId="3" borderId="58" xfId="0" applyNumberFormat="1" applyFont="1" applyFill="1" applyBorder="1"/>
    <xf numFmtId="178" fontId="2" fillId="0" borderId="51" xfId="0" applyNumberFormat="1" applyFont="1" applyBorder="1"/>
    <xf numFmtId="178" fontId="2" fillId="0" borderId="50" xfId="0" applyNumberFormat="1" applyFont="1" applyBorder="1"/>
    <xf numFmtId="0" fontId="2" fillId="0" borderId="59" xfId="0" applyFont="1" applyBorder="1"/>
    <xf numFmtId="0" fontId="2" fillId="0" borderId="11" xfId="0" applyFont="1" applyBorder="1"/>
    <xf numFmtId="0" fontId="2" fillId="0" borderId="104" xfId="0" applyFont="1" applyBorder="1"/>
    <xf numFmtId="178" fontId="2" fillId="0" borderId="80" xfId="0" applyNumberFormat="1" applyFont="1" applyBorder="1"/>
    <xf numFmtId="178" fontId="2" fillId="0" borderId="104" xfId="0" applyNumberFormat="1" applyFont="1" applyBorder="1"/>
    <xf numFmtId="0" fontId="2" fillId="0" borderId="105" xfId="0" applyFont="1" applyBorder="1"/>
    <xf numFmtId="182" fontId="2" fillId="0" borderId="9" xfId="0" applyNumberFormat="1" applyFont="1" applyBorder="1" applyAlignment="1">
      <alignment horizontal="center"/>
    </xf>
    <xf numFmtId="182" fontId="2" fillId="0" borderId="9" xfId="0" applyNumberFormat="1" applyFont="1" applyBorder="1"/>
    <xf numFmtId="183" fontId="2" fillId="0" borderId="30" xfId="0" applyNumberFormat="1" applyFont="1" applyBorder="1"/>
    <xf numFmtId="183" fontId="2" fillId="0" borderId="93" xfId="0" applyNumberFormat="1" applyFont="1" applyBorder="1"/>
    <xf numFmtId="182" fontId="2" fillId="0" borderId="93" xfId="0" applyNumberFormat="1" applyFont="1" applyBorder="1"/>
    <xf numFmtId="183" fontId="2" fillId="0" borderId="79" xfId="0" applyNumberFormat="1" applyFont="1" applyBorder="1"/>
    <xf numFmtId="182" fontId="2" fillId="0" borderId="85" xfId="0" applyNumberFormat="1" applyFont="1" applyBorder="1"/>
    <xf numFmtId="186" fontId="2" fillId="0" borderId="70" xfId="0" applyNumberFormat="1" applyFont="1" applyBorder="1"/>
    <xf numFmtId="0" fontId="2" fillId="0" borderId="53" xfId="0" applyFont="1" applyBorder="1"/>
    <xf numFmtId="0" fontId="2" fillId="0" borderId="106" xfId="0" applyFont="1" applyBorder="1"/>
    <xf numFmtId="182" fontId="2" fillId="0" borderId="0" xfId="0" applyNumberFormat="1" applyFont="1"/>
    <xf numFmtId="186" fontId="2" fillId="0" borderId="0" xfId="0" applyNumberFormat="1" applyFont="1"/>
    <xf numFmtId="184" fontId="2" fillId="0" borderId="30" xfId="0" applyNumberFormat="1" applyFont="1" applyBorder="1"/>
    <xf numFmtId="184" fontId="2" fillId="0" borderId="69" xfId="0" applyNumberFormat="1" applyFont="1" applyBorder="1"/>
    <xf numFmtId="0" fontId="2" fillId="0" borderId="70" xfId="0" applyFont="1" applyBorder="1"/>
    <xf numFmtId="179" fontId="2" fillId="0" borderId="50" xfId="0" applyNumberFormat="1" applyFont="1" applyBorder="1"/>
    <xf numFmtId="179" fontId="2" fillId="0" borderId="51" xfId="0" applyNumberFormat="1" applyFont="1" applyBorder="1"/>
    <xf numFmtId="178" fontId="2" fillId="0" borderId="59" xfId="0" applyNumberFormat="1" applyFont="1" applyBorder="1"/>
    <xf numFmtId="179" fontId="2" fillId="0" borderId="104" xfId="0" applyNumberFormat="1" applyFont="1" applyBorder="1"/>
    <xf numFmtId="179" fontId="2" fillId="0" borderId="80" xfId="0" applyNumberFormat="1" applyFont="1" applyBorder="1"/>
    <xf numFmtId="178" fontId="2" fillId="0" borderId="105" xfId="0" applyNumberFormat="1" applyFont="1" applyBorder="1"/>
    <xf numFmtId="38" fontId="2" fillId="0" borderId="5" xfId="1" applyFont="1" applyBorder="1" applyAlignment="1" applyProtection="1">
      <alignment horizontal="center"/>
    </xf>
    <xf numFmtId="38" fontId="2" fillId="0" borderId="107" xfId="1" applyFont="1" applyBorder="1" applyAlignment="1" applyProtection="1">
      <alignment horizontal="center"/>
    </xf>
    <xf numFmtId="38" fontId="2" fillId="0" borderId="8" xfId="1" applyFont="1" applyBorder="1" applyAlignment="1" applyProtection="1">
      <alignment horizontal="center" vertical="center"/>
    </xf>
    <xf numFmtId="38" fontId="2" fillId="0" borderId="10" xfId="1" applyFont="1" applyBorder="1" applyAlignment="1" applyProtection="1">
      <alignment horizontal="center"/>
    </xf>
    <xf numFmtId="38" fontId="2" fillId="0" borderId="55" xfId="1" applyFont="1" applyBorder="1" applyAlignment="1" applyProtection="1">
      <alignment horizontal="center"/>
    </xf>
    <xf numFmtId="38" fontId="2" fillId="0" borderId="30" xfId="1" applyFont="1" applyBorder="1" applyAlignment="1" applyProtection="1">
      <alignment horizontal="center" vertical="center"/>
    </xf>
    <xf numFmtId="38" fontId="2" fillId="0" borderId="32" xfId="1" applyFont="1" applyBorder="1" applyAlignment="1" applyProtection="1"/>
    <xf numFmtId="38" fontId="7" fillId="0" borderId="94" xfId="1" applyFont="1" applyBorder="1" applyAlignment="1" applyProtection="1">
      <alignment horizontal="left"/>
    </xf>
    <xf numFmtId="178" fontId="2" fillId="0" borderId="0" xfId="0" applyNumberFormat="1" applyFont="1" applyAlignment="1">
      <alignment vertical="center"/>
    </xf>
    <xf numFmtId="38" fontId="2" fillId="0" borderId="24" xfId="1" applyFont="1" applyFill="1" applyBorder="1" applyAlignment="1" applyProtection="1">
      <alignment horizontal="center" vertical="center"/>
    </xf>
    <xf numFmtId="38" fontId="2" fillId="0" borderId="90" xfId="1" applyFont="1" applyBorder="1" applyAlignment="1" applyProtection="1"/>
    <xf numFmtId="38" fontId="2" fillId="0" borderId="25" xfId="1" applyFont="1" applyBorder="1" applyAlignment="1" applyProtection="1">
      <alignment horizontal="right"/>
    </xf>
    <xf numFmtId="38" fontId="7" fillId="0" borderId="111" xfId="1" applyFont="1" applyBorder="1" applyAlignment="1" applyProtection="1">
      <alignment horizontal="left"/>
    </xf>
    <xf numFmtId="38" fontId="2" fillId="0" borderId="114" xfId="1" applyFont="1" applyBorder="1" applyAlignment="1" applyProtection="1"/>
    <xf numFmtId="38" fontId="2" fillId="0" borderId="49" xfId="1" applyFont="1" applyBorder="1" applyAlignment="1" applyProtection="1">
      <alignment horizontal="right"/>
    </xf>
    <xf numFmtId="38" fontId="2" fillId="0" borderId="115" xfId="1" applyFont="1" applyBorder="1" applyAlignment="1" applyProtection="1">
      <alignment horizontal="center"/>
    </xf>
    <xf numFmtId="0" fontId="2" fillId="0" borderId="45" xfId="0" applyFont="1" applyBorder="1" applyAlignment="1">
      <alignment horizontal="center"/>
    </xf>
    <xf numFmtId="178" fontId="2" fillId="0" borderId="90" xfId="0" applyNumberFormat="1" applyFont="1" applyBorder="1"/>
    <xf numFmtId="178" fontId="2" fillId="0" borderId="23" xfId="0" applyNumberFormat="1" applyFont="1" applyBorder="1"/>
    <xf numFmtId="178" fontId="2" fillId="0" borderId="31" xfId="1" applyNumberFormat="1" applyFont="1" applyBorder="1" applyProtection="1"/>
    <xf numFmtId="178" fontId="2" fillId="0" borderId="10" xfId="0" applyNumberFormat="1" applyFont="1" applyBorder="1"/>
    <xf numFmtId="0" fontId="2" fillId="0" borderId="63" xfId="0" applyFont="1" applyBorder="1"/>
    <xf numFmtId="0" fontId="2" fillId="0" borderId="45" xfId="0" applyFont="1" applyBorder="1"/>
    <xf numFmtId="178" fontId="2" fillId="0" borderId="63" xfId="0" applyNumberFormat="1" applyFont="1" applyBorder="1"/>
    <xf numFmtId="178" fontId="2" fillId="0" borderId="46" xfId="1" applyNumberFormat="1" applyFont="1" applyBorder="1" applyProtection="1"/>
    <xf numFmtId="178" fontId="2" fillId="0" borderId="56" xfId="0" applyNumberFormat="1" applyFont="1" applyBorder="1"/>
    <xf numFmtId="178" fontId="2" fillId="0" borderId="116" xfId="0" applyNumberFormat="1" applyFont="1" applyBorder="1"/>
    <xf numFmtId="187" fontId="2" fillId="0" borderId="117" xfId="0" applyNumberFormat="1" applyFont="1" applyBorder="1"/>
    <xf numFmtId="183" fontId="2" fillId="0" borderId="43" xfId="0" applyNumberFormat="1" applyFont="1" applyBorder="1"/>
    <xf numFmtId="187" fontId="2" fillId="0" borderId="70" xfId="0" applyNumberFormat="1" applyFont="1" applyBorder="1"/>
    <xf numFmtId="187" fontId="2" fillId="0" borderId="0" xfId="0" applyNumberFormat="1" applyFont="1"/>
    <xf numFmtId="179" fontId="2" fillId="0" borderId="41" xfId="0" applyNumberFormat="1" applyFont="1" applyBorder="1"/>
    <xf numFmtId="178" fontId="2" fillId="3" borderId="98" xfId="0" applyNumberFormat="1" applyFont="1" applyFill="1" applyBorder="1"/>
    <xf numFmtId="179" fontId="2" fillId="0" borderId="29" xfId="0" applyNumberFormat="1" applyFont="1" applyBorder="1"/>
    <xf numFmtId="178" fontId="2" fillId="3" borderId="99" xfId="0" applyNumberFormat="1" applyFont="1" applyFill="1" applyBorder="1"/>
    <xf numFmtId="178" fontId="2" fillId="3" borderId="97" xfId="0" applyNumberFormat="1" applyFont="1" applyFill="1" applyBorder="1"/>
    <xf numFmtId="38" fontId="2" fillId="0" borderId="0" xfId="1" applyFont="1"/>
    <xf numFmtId="38" fontId="2" fillId="0" borderId="0" xfId="1" applyFont="1" applyBorder="1"/>
    <xf numFmtId="38" fontId="2" fillId="0" borderId="0" xfId="1" applyFont="1" applyBorder="1" applyAlignment="1">
      <alignment horizontal="center"/>
    </xf>
    <xf numFmtId="38" fontId="2" fillId="0" borderId="4" xfId="1" applyFont="1" applyBorder="1" applyAlignment="1">
      <alignment horizontal="center"/>
    </xf>
    <xf numFmtId="38" fontId="2" fillId="0" borderId="5" xfId="1" applyFont="1" applyBorder="1" applyAlignment="1">
      <alignment horizontal="center"/>
    </xf>
    <xf numFmtId="0" fontId="2" fillId="0" borderId="44" xfId="0" applyFont="1" applyBorder="1" applyAlignment="1">
      <alignment horizontal="center" vertical="center"/>
    </xf>
    <xf numFmtId="38" fontId="2" fillId="0" borderId="90" xfId="1" applyFont="1" applyBorder="1"/>
    <xf numFmtId="38" fontId="2" fillId="0" borderId="25" xfId="1" applyFont="1" applyBorder="1" applyAlignment="1">
      <alignment horizontal="right"/>
    </xf>
    <xf numFmtId="38" fontId="2" fillId="0" borderId="10" xfId="1" applyFont="1" applyBorder="1"/>
    <xf numFmtId="38" fontId="2" fillId="0" borderId="9" xfId="1" applyFont="1" applyBorder="1" applyAlignment="1">
      <alignment horizontal="right"/>
    </xf>
    <xf numFmtId="38" fontId="2" fillId="0" borderId="64" xfId="1" applyFont="1" applyBorder="1"/>
    <xf numFmtId="38" fontId="2" fillId="0" borderId="46" xfId="1" applyFont="1" applyBorder="1" applyAlignment="1">
      <alignment horizontal="right"/>
    </xf>
    <xf numFmtId="0" fontId="2" fillId="0" borderId="0" xfId="0" applyFont="1" applyAlignment="1">
      <alignment vertical="top"/>
    </xf>
    <xf numFmtId="38" fontId="2" fillId="0" borderId="24" xfId="1" applyFont="1" applyBorder="1"/>
    <xf numFmtId="38" fontId="2" fillId="0" borderId="23" xfId="1" applyFont="1" applyBorder="1"/>
    <xf numFmtId="38" fontId="2" fillId="0" borderId="24" xfId="1" applyFont="1" applyFill="1" applyBorder="1" applyAlignment="1">
      <alignment horizontal="center"/>
    </xf>
    <xf numFmtId="38" fontId="2" fillId="0" borderId="47" xfId="1" applyFont="1" applyBorder="1"/>
    <xf numFmtId="38" fontId="2" fillId="0" borderId="48" xfId="1" applyFont="1" applyBorder="1"/>
    <xf numFmtId="38" fontId="2" fillId="0" borderId="47" xfId="1" applyFont="1" applyFill="1" applyBorder="1" applyAlignment="1">
      <alignment horizontal="center"/>
    </xf>
    <xf numFmtId="38" fontId="2" fillId="3" borderId="114" xfId="1" applyFont="1" applyFill="1" applyBorder="1"/>
    <xf numFmtId="38" fontId="2" fillId="0" borderId="49" xfId="1" applyFont="1" applyBorder="1" applyAlignment="1">
      <alignment horizontal="right"/>
    </xf>
    <xf numFmtId="38" fontId="2" fillId="0" borderId="44" xfId="1" applyFont="1" applyBorder="1" applyAlignment="1">
      <alignment horizontal="center"/>
    </xf>
    <xf numFmtId="0" fontId="2" fillId="0" borderId="118" xfId="0" applyFont="1" applyBorder="1"/>
    <xf numFmtId="38" fontId="2" fillId="0" borderId="43" xfId="1" applyFont="1" applyBorder="1" applyAlignment="1">
      <alignment horizontal="center"/>
    </xf>
    <xf numFmtId="38" fontId="2" fillId="0" borderId="30" xfId="1" applyFont="1" applyBorder="1"/>
    <xf numFmtId="38" fontId="2" fillId="0" borderId="29" xfId="1" applyFont="1" applyBorder="1"/>
    <xf numFmtId="38" fontId="2" fillId="0" borderId="30" xfId="1" applyFont="1" applyBorder="1" applyAlignment="1">
      <alignment horizontal="center"/>
    </xf>
    <xf numFmtId="38" fontId="2" fillId="0" borderId="32" xfId="1" applyFont="1" applyBorder="1"/>
    <xf numFmtId="38" fontId="2" fillId="0" borderId="31" xfId="1" applyFont="1" applyBorder="1" applyAlignment="1">
      <alignment horizontal="right"/>
    </xf>
    <xf numFmtId="38" fontId="2" fillId="0" borderId="30" xfId="1" applyFont="1" applyFill="1" applyBorder="1" applyAlignment="1">
      <alignment horizontal="center"/>
    </xf>
    <xf numFmtId="38" fontId="2" fillId="0" borderId="28" xfId="1" applyFont="1" applyBorder="1"/>
    <xf numFmtId="38" fontId="2" fillId="0" borderId="22" xfId="1" applyFont="1" applyBorder="1"/>
    <xf numFmtId="38" fontId="2" fillId="0" borderId="7" xfId="1" applyFont="1" applyBorder="1"/>
    <xf numFmtId="38" fontId="2" fillId="0" borderId="63" xfId="1" applyFont="1" applyBorder="1"/>
    <xf numFmtId="38" fontId="2" fillId="0" borderId="45" xfId="1" applyFont="1" applyBorder="1"/>
    <xf numFmtId="38" fontId="2" fillId="0" borderId="24" xfId="1" applyFont="1" applyBorder="1" applyAlignment="1">
      <alignment horizontal="center"/>
    </xf>
    <xf numFmtId="38" fontId="2" fillId="0" borderId="47" xfId="1" applyFont="1" applyBorder="1" applyAlignment="1">
      <alignment horizontal="center"/>
    </xf>
    <xf numFmtId="38" fontId="2" fillId="0" borderId="0" xfId="1" applyFont="1" applyBorder="1" applyAlignment="1" applyProtection="1">
      <alignment horizontal="center"/>
    </xf>
    <xf numFmtId="38" fontId="2" fillId="0" borderId="43" xfId="1" applyFont="1" applyBorder="1" applyAlignment="1" applyProtection="1"/>
    <xf numFmtId="38" fontId="2" fillId="0" borderId="45" xfId="1" applyFont="1" applyBorder="1" applyAlignment="1" applyProtection="1"/>
    <xf numFmtId="38" fontId="2" fillId="0" borderId="64" xfId="1" applyFont="1" applyBorder="1" applyAlignment="1" applyProtection="1"/>
    <xf numFmtId="38" fontId="7" fillId="0" borderId="56" xfId="1" applyFont="1" applyBorder="1" applyAlignment="1" applyProtection="1">
      <alignment horizontal="left"/>
    </xf>
    <xf numFmtId="38" fontId="2" fillId="0" borderId="24" xfId="1" applyFont="1" applyBorder="1" applyAlignment="1" applyProtection="1"/>
    <xf numFmtId="38" fontId="2" fillId="0" borderId="23" xfId="1" applyFont="1" applyBorder="1" applyAlignment="1" applyProtection="1"/>
    <xf numFmtId="38" fontId="2" fillId="0" borderId="47" xfId="1" applyFont="1" applyBorder="1" applyAlignment="1" applyProtection="1"/>
    <xf numFmtId="38" fontId="2" fillId="0" borderId="48" xfId="1" applyFont="1" applyBorder="1" applyAlignment="1" applyProtection="1"/>
    <xf numFmtId="38" fontId="2" fillId="0" borderId="47" xfId="1" applyFont="1" applyFill="1" applyBorder="1" applyAlignment="1" applyProtection="1"/>
    <xf numFmtId="38" fontId="2" fillId="3" borderId="114" xfId="1" applyFont="1" applyFill="1" applyBorder="1" applyAlignment="1" applyProtection="1"/>
    <xf numFmtId="38" fontId="2" fillId="0" borderId="10" xfId="1" applyFont="1" applyBorder="1" applyAlignment="1" applyProtection="1"/>
    <xf numFmtId="38" fontId="7" fillId="0" borderId="55" xfId="1" applyFont="1" applyBorder="1" applyAlignment="1" applyProtection="1">
      <alignment horizontal="left"/>
    </xf>
    <xf numFmtId="38" fontId="2" fillId="0" borderId="32" xfId="1" applyFont="1" applyBorder="1" applyAlignment="1" applyProtection="1">
      <alignment horizontal="center"/>
    </xf>
    <xf numFmtId="38" fontId="2" fillId="0" borderId="43" xfId="1" applyFont="1" applyBorder="1" applyAlignment="1" applyProtection="1">
      <alignment horizontal="center" vertical="center"/>
    </xf>
    <xf numFmtId="38" fontId="2" fillId="0" borderId="0" xfId="1" applyFont="1" applyFill="1" applyBorder="1" applyAlignment="1" applyProtection="1">
      <alignment horizontal="center"/>
    </xf>
    <xf numFmtId="38" fontId="2" fillId="0" borderId="0" xfId="1" applyFont="1" applyBorder="1" applyAlignment="1" applyProtection="1"/>
    <xf numFmtId="38" fontId="2" fillId="0" borderId="0" xfId="1" applyFont="1" applyBorder="1" applyAlignment="1" applyProtection="1">
      <alignment horizontal="right"/>
    </xf>
    <xf numFmtId="38" fontId="2" fillId="0" borderId="81" xfId="1" applyFont="1" applyFill="1" applyBorder="1" applyAlignment="1" applyProtection="1">
      <alignment horizontal="center"/>
    </xf>
    <xf numFmtId="38" fontId="2" fillId="0" borderId="81" xfId="1" applyFont="1" applyBorder="1" applyAlignment="1" applyProtection="1">
      <alignment horizontal="center"/>
    </xf>
    <xf numFmtId="38" fontId="2" fillId="0" borderId="42" xfId="1" applyFont="1" applyBorder="1" applyAlignment="1" applyProtection="1">
      <alignment horizontal="center"/>
    </xf>
    <xf numFmtId="38" fontId="2" fillId="0" borderId="93" xfId="1" applyFont="1" applyFill="1" applyBorder="1" applyAlignment="1" applyProtection="1">
      <alignment horizontal="center"/>
    </xf>
    <xf numFmtId="38" fontId="2" fillId="0" borderId="93" xfId="1" applyFont="1" applyBorder="1" applyAlignment="1" applyProtection="1"/>
    <xf numFmtId="38" fontId="2" fillId="0" borderId="93" xfId="1" applyFont="1" applyBorder="1" applyAlignment="1" applyProtection="1">
      <alignment horizontal="right"/>
    </xf>
    <xf numFmtId="38" fontId="2" fillId="0" borderId="33" xfId="1" applyFont="1" applyBorder="1" applyAlignment="1" applyProtection="1">
      <alignment horizontal="center"/>
    </xf>
    <xf numFmtId="38" fontId="2" fillId="0" borderId="120" xfId="1" applyFont="1" applyFill="1" applyBorder="1" applyAlignment="1" applyProtection="1">
      <alignment horizontal="center"/>
    </xf>
    <xf numFmtId="38" fontId="2" fillId="0" borderId="120" xfId="1" applyFont="1" applyBorder="1" applyAlignment="1" applyProtection="1"/>
    <xf numFmtId="38" fontId="2" fillId="0" borderId="121" xfId="1" applyFont="1" applyBorder="1" applyAlignment="1" applyProtection="1">
      <alignment horizontal="right"/>
    </xf>
    <xf numFmtId="38" fontId="2" fillId="0" borderId="110" xfId="1" applyFont="1" applyBorder="1" applyAlignment="1" applyProtection="1">
      <alignment horizontal="center"/>
    </xf>
    <xf numFmtId="38" fontId="2" fillId="0" borderId="82" xfId="1" applyFont="1" applyFill="1" applyBorder="1" applyAlignment="1" applyProtection="1">
      <alignment horizontal="center"/>
    </xf>
    <xf numFmtId="38" fontId="2" fillId="0" borderId="82" xfId="1" applyFont="1" applyBorder="1" applyAlignment="1" applyProtection="1">
      <alignment horizontal="right"/>
    </xf>
    <xf numFmtId="38" fontId="2" fillId="0" borderId="11" xfId="1" applyFont="1" applyBorder="1" applyAlignment="1" applyProtection="1">
      <alignment horizontal="center"/>
    </xf>
    <xf numFmtId="38" fontId="2" fillId="0" borderId="104" xfId="1" applyFont="1" applyBorder="1" applyAlignment="1" applyProtection="1">
      <alignment horizontal="left"/>
    </xf>
    <xf numFmtId="38" fontId="2" fillId="0" borderId="80" xfId="1" applyFont="1" applyBorder="1" applyAlignment="1" applyProtection="1">
      <alignment horizontal="left"/>
    </xf>
    <xf numFmtId="38" fontId="2" fillId="0" borderId="95" xfId="1" applyFont="1" applyBorder="1" applyAlignment="1" applyProtection="1">
      <alignment horizontal="left"/>
    </xf>
    <xf numFmtId="38" fontId="2" fillId="0" borderId="95" xfId="1" applyFont="1" applyFill="1" applyBorder="1" applyAlignment="1" applyProtection="1">
      <alignment horizontal="center"/>
    </xf>
    <xf numFmtId="38" fontId="2" fillId="0" borderId="95" xfId="1" applyFont="1" applyBorder="1" applyAlignment="1" applyProtection="1">
      <alignment horizontal="right"/>
    </xf>
    <xf numFmtId="38" fontId="2" fillId="0" borderId="105" xfId="1" applyFont="1" applyBorder="1" applyAlignment="1" applyProtection="1">
      <alignment horizontal="center"/>
    </xf>
    <xf numFmtId="38" fontId="2" fillId="0" borderId="40" xfId="1" applyFont="1" applyBorder="1" applyAlignment="1" applyProtection="1">
      <alignment horizontal="left"/>
    </xf>
    <xf numFmtId="38" fontId="2" fillId="0" borderId="41" xfId="1" applyFont="1" applyBorder="1" applyAlignment="1" applyProtection="1">
      <alignment horizontal="left"/>
    </xf>
    <xf numFmtId="38" fontId="2" fillId="0" borderId="42" xfId="1" applyFont="1" applyBorder="1" applyAlignment="1" applyProtection="1">
      <alignment horizontal="left"/>
    </xf>
    <xf numFmtId="38" fontId="2" fillId="0" borderId="28" xfId="1" applyFont="1" applyBorder="1" applyAlignment="1" applyProtection="1">
      <alignment horizontal="left"/>
    </xf>
    <xf numFmtId="38" fontId="2" fillId="0" borderId="33" xfId="1" applyFont="1" applyBorder="1" applyAlignment="1" applyProtection="1">
      <alignment horizontal="left"/>
    </xf>
    <xf numFmtId="0" fontId="2" fillId="0" borderId="126" xfId="0" applyFont="1" applyBorder="1" applyAlignment="1">
      <alignment horizontal="center" vertical="center" shrinkToFit="1"/>
    </xf>
    <xf numFmtId="0" fontId="2" fillId="0" borderId="127" xfId="0" applyFont="1" applyBorder="1" applyAlignment="1">
      <alignment horizontal="center"/>
    </xf>
    <xf numFmtId="0" fontId="2" fillId="0" borderId="128" xfId="0" applyFont="1" applyBorder="1" applyAlignment="1">
      <alignment horizontal="center"/>
    </xf>
    <xf numFmtId="0" fontId="2" fillId="0" borderId="46" xfId="0" applyFont="1" applyBorder="1"/>
    <xf numFmtId="38" fontId="2" fillId="0" borderId="56" xfId="1" applyFont="1" applyBorder="1" applyProtection="1"/>
    <xf numFmtId="38" fontId="2" fillId="0" borderId="94" xfId="1" applyFont="1" applyBorder="1" applyProtection="1"/>
    <xf numFmtId="0" fontId="2" fillId="0" borderId="47" xfId="0" applyFont="1" applyBorder="1"/>
    <xf numFmtId="0" fontId="2" fillId="0" borderId="49" xfId="0" applyFont="1" applyBorder="1"/>
    <xf numFmtId="38" fontId="2" fillId="0" borderId="115" xfId="1" applyFont="1" applyBorder="1" applyProtection="1"/>
    <xf numFmtId="0" fontId="6" fillId="0" borderId="0" xfId="0" applyFont="1"/>
    <xf numFmtId="0" fontId="2" fillId="0" borderId="129" xfId="0" applyFont="1" applyBorder="1"/>
    <xf numFmtId="0" fontId="2" fillId="0" borderId="130" xfId="0" applyFont="1" applyBorder="1"/>
    <xf numFmtId="0" fontId="2" fillId="0" borderId="131" xfId="0" applyFont="1" applyBorder="1" applyAlignment="1">
      <alignment horizontal="center"/>
    </xf>
    <xf numFmtId="0" fontId="2" fillId="0" borderId="132" xfId="0" applyFont="1" applyBorder="1" applyAlignment="1">
      <alignment horizontal="center"/>
    </xf>
    <xf numFmtId="0" fontId="2" fillId="0" borderId="133" xfId="0" applyFont="1" applyBorder="1" applyAlignment="1">
      <alignment horizontal="center"/>
    </xf>
    <xf numFmtId="0" fontId="2" fillId="0" borderId="134" xfId="0" applyFont="1" applyBorder="1" applyAlignment="1">
      <alignment horizontal="center"/>
    </xf>
    <xf numFmtId="0" fontId="2" fillId="0" borderId="130" xfId="0" applyFont="1" applyBorder="1" applyAlignment="1">
      <alignment horizontal="center"/>
    </xf>
    <xf numFmtId="0" fontId="2" fillId="0" borderId="135" xfId="0" applyFont="1" applyBorder="1" applyAlignment="1">
      <alignment horizontal="center"/>
    </xf>
    <xf numFmtId="38" fontId="2" fillId="0" borderId="8" xfId="1" applyFont="1" applyBorder="1" applyProtection="1"/>
    <xf numFmtId="38" fontId="2" fillId="0" borderId="9" xfId="1" applyFont="1" applyBorder="1" applyProtection="1"/>
    <xf numFmtId="38" fontId="2" fillId="0" borderId="145" xfId="0" applyNumberFormat="1" applyFont="1" applyBorder="1" applyAlignment="1">
      <alignment horizontal="center"/>
    </xf>
    <xf numFmtId="188" fontId="2" fillId="0" borderId="122" xfId="0" applyNumberFormat="1" applyFont="1" applyBorder="1" applyAlignment="1">
      <alignment horizontal="center"/>
    </xf>
    <xf numFmtId="38" fontId="2" fillId="0" borderId="144" xfId="1" applyFont="1" applyBorder="1" applyAlignment="1" applyProtection="1">
      <alignment horizontal="right"/>
    </xf>
    <xf numFmtId="38" fontId="2" fillId="0" borderId="142" xfId="1" applyFont="1" applyBorder="1" applyAlignment="1" applyProtection="1">
      <alignment horizontal="right"/>
    </xf>
    <xf numFmtId="0" fontId="2" fillId="0" borderId="7" xfId="0" applyFont="1" applyBorder="1" applyAlignment="1">
      <alignment horizontal="center" vertical="top"/>
    </xf>
    <xf numFmtId="0" fontId="2" fillId="0" borderId="0" xfId="0" applyFont="1" applyAlignment="1">
      <alignment horizontal="center" vertical="top"/>
    </xf>
    <xf numFmtId="38" fontId="2" fillId="0" borderId="8" xfId="0" applyNumberFormat="1" applyFont="1" applyBorder="1" applyAlignment="1">
      <alignment horizontal="center"/>
    </xf>
    <xf numFmtId="188" fontId="2" fillId="0" borderId="9" xfId="0" applyNumberFormat="1" applyFont="1" applyBorder="1" applyAlignment="1">
      <alignment horizontal="center"/>
    </xf>
    <xf numFmtId="38" fontId="2" fillId="0" borderId="10" xfId="1" applyFont="1" applyBorder="1" applyAlignment="1" applyProtection="1">
      <alignment vertical="top"/>
    </xf>
    <xf numFmtId="38" fontId="2" fillId="0" borderId="82" xfId="1" applyFont="1" applyBorder="1" applyAlignment="1" applyProtection="1">
      <alignment vertical="top"/>
    </xf>
    <xf numFmtId="38" fontId="2" fillId="0" borderId="11" xfId="1" applyFont="1" applyBorder="1" applyAlignment="1" applyProtection="1">
      <alignment horizontal="right"/>
    </xf>
    <xf numFmtId="0" fontId="2" fillId="0" borderId="104" xfId="0" applyFont="1" applyBorder="1" applyAlignment="1">
      <alignment horizontal="center" vertical="top"/>
    </xf>
    <xf numFmtId="0" fontId="2" fillId="0" borderId="80" xfId="0" applyFont="1" applyBorder="1" applyAlignment="1">
      <alignment horizontal="center" vertical="top"/>
    </xf>
    <xf numFmtId="38" fontId="2" fillId="0" borderId="80" xfId="1" applyFont="1" applyBorder="1" applyAlignment="1" applyProtection="1"/>
    <xf numFmtId="38" fontId="2" fillId="0" borderId="105" xfId="1" applyFont="1" applyBorder="1" applyAlignment="1" applyProtection="1"/>
    <xf numFmtId="38" fontId="2" fillId="3" borderId="79" xfId="1" applyFont="1" applyFill="1" applyBorder="1" applyProtection="1"/>
    <xf numFmtId="40" fontId="2" fillId="3" borderId="85" xfId="1" applyNumberFormat="1" applyFont="1" applyFill="1" applyBorder="1" applyAlignment="1" applyProtection="1">
      <alignment horizontal="right"/>
    </xf>
    <xf numFmtId="38" fontId="2" fillId="0" borderId="64" xfId="1" applyFont="1" applyBorder="1" applyAlignment="1" applyProtection="1">
      <alignment horizontal="right"/>
    </xf>
    <xf numFmtId="38" fontId="2" fillId="0" borderId="91" xfId="1" applyFont="1" applyBorder="1" applyAlignment="1" applyProtection="1">
      <alignment horizontal="right"/>
    </xf>
    <xf numFmtId="0" fontId="2" fillId="0" borderId="143" xfId="0" applyFont="1" applyBorder="1" applyAlignment="1">
      <alignment horizontal="center" vertical="top"/>
    </xf>
    <xf numFmtId="0" fontId="2" fillId="0" borderId="144" xfId="0" applyFont="1" applyBorder="1" applyAlignment="1">
      <alignment horizontal="center" vertical="top"/>
    </xf>
    <xf numFmtId="0" fontId="2" fillId="0" borderId="142" xfId="0" applyFont="1" applyBorder="1" applyAlignment="1">
      <alignment horizontal="center" vertical="top"/>
    </xf>
    <xf numFmtId="38" fontId="2" fillId="0" borderId="141" xfId="1" applyFont="1" applyBorder="1" applyAlignment="1" applyProtection="1">
      <alignment horizontal="center" vertical="top"/>
    </xf>
    <xf numFmtId="38" fontId="2" fillId="0" borderId="146" xfId="1" applyFont="1" applyBorder="1" applyAlignment="1" applyProtection="1">
      <alignment horizontal="center" vertical="top"/>
    </xf>
    <xf numFmtId="38" fontId="2" fillId="3" borderId="116" xfId="1" applyFont="1" applyFill="1" applyBorder="1" applyAlignment="1" applyProtection="1">
      <alignment horizontal="right" vertical="top"/>
    </xf>
    <xf numFmtId="38" fontId="2" fillId="3" borderId="95" xfId="1" applyFont="1" applyFill="1" applyBorder="1" applyAlignment="1" applyProtection="1">
      <alignment horizontal="right" vertical="top"/>
    </xf>
    <xf numFmtId="0" fontId="2" fillId="0" borderId="136" xfId="0" applyFont="1" applyBorder="1" applyAlignment="1">
      <alignment horizontal="center"/>
    </xf>
    <xf numFmtId="0" fontId="2" fillId="0" borderId="137" xfId="0" applyFont="1" applyBorder="1" applyAlignment="1">
      <alignment horizontal="center"/>
    </xf>
    <xf numFmtId="0" fontId="2" fillId="0" borderId="138" xfId="0" applyFont="1" applyBorder="1" applyAlignment="1">
      <alignment horizontal="center"/>
    </xf>
    <xf numFmtId="38" fontId="2" fillId="0" borderId="139" xfId="1" applyFont="1" applyBorder="1" applyAlignment="1" applyProtection="1">
      <alignment horizontal="right"/>
    </xf>
    <xf numFmtId="38" fontId="2" fillId="0" borderId="140" xfId="1" applyFont="1" applyBorder="1" applyAlignment="1" applyProtection="1">
      <alignment horizontal="right"/>
    </xf>
    <xf numFmtId="38" fontId="2" fillId="0" borderId="141" xfId="1" applyFont="1" applyBorder="1" applyAlignment="1" applyProtection="1">
      <alignment horizontal="left" vertical="center" wrapText="1"/>
    </xf>
    <xf numFmtId="38" fontId="2" fillId="0" borderId="142" xfId="1" applyFont="1" applyBorder="1" applyAlignment="1" applyProtection="1">
      <alignment horizontal="left" vertical="center" wrapText="1"/>
    </xf>
    <xf numFmtId="38" fontId="2" fillId="0" borderId="10" xfId="1" applyFont="1" applyBorder="1" applyAlignment="1" applyProtection="1">
      <alignment horizontal="left" vertical="center" wrapText="1"/>
    </xf>
    <xf numFmtId="38" fontId="2" fillId="0" borderId="11" xfId="1" applyFont="1" applyBorder="1" applyAlignment="1" applyProtection="1">
      <alignment horizontal="left" vertical="center" wrapText="1"/>
    </xf>
    <xf numFmtId="38" fontId="2" fillId="0" borderId="133" xfId="1" applyFont="1" applyBorder="1" applyAlignment="1" applyProtection="1">
      <alignment horizontal="left" vertical="center" wrapText="1"/>
    </xf>
    <xf numFmtId="38" fontId="2" fillId="0" borderId="135" xfId="1" applyFont="1" applyBorder="1" applyAlignment="1" applyProtection="1">
      <alignment horizontal="left" vertic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3" xfId="0" applyFont="1" applyBorder="1" applyAlignment="1">
      <alignment horizontal="center"/>
    </xf>
    <xf numFmtId="38" fontId="2" fillId="0" borderId="32" xfId="1" applyFont="1" applyBorder="1" applyAlignment="1" applyProtection="1">
      <alignment horizontal="right"/>
    </xf>
    <xf numFmtId="38" fontId="2" fillId="0" borderId="93" xfId="1" applyFont="1" applyBorder="1" applyAlignment="1" applyProtection="1">
      <alignment horizontal="right"/>
    </xf>
    <xf numFmtId="0" fontId="2" fillId="0" borderId="108" xfId="0" applyFont="1" applyBorder="1" applyAlignment="1">
      <alignment horizontal="center"/>
    </xf>
    <xf numFmtId="0" fontId="2" fillId="0" borderId="109" xfId="0" applyFont="1" applyBorder="1" applyAlignment="1">
      <alignment horizontal="center"/>
    </xf>
    <xf numFmtId="0" fontId="2" fillId="0" borderId="110" xfId="0" applyFont="1" applyBorder="1" applyAlignment="1">
      <alignment horizontal="center"/>
    </xf>
    <xf numFmtId="38" fontId="2" fillId="0" borderId="40" xfId="1" applyFont="1" applyFill="1" applyBorder="1" applyAlignment="1" applyProtection="1">
      <alignment horizontal="left"/>
    </xf>
    <xf numFmtId="38" fontId="2" fillId="0" borderId="41" xfId="1" applyFont="1" applyFill="1" applyBorder="1" applyAlignment="1" applyProtection="1">
      <alignment horizontal="left"/>
    </xf>
    <xf numFmtId="38" fontId="2" fillId="0" borderId="42" xfId="1" applyFont="1" applyFill="1" applyBorder="1" applyAlignment="1" applyProtection="1">
      <alignment horizontal="left"/>
    </xf>
    <xf numFmtId="38" fontId="2" fillId="0" borderId="28" xfId="1" applyFont="1" applyFill="1" applyBorder="1" applyAlignment="1" applyProtection="1">
      <alignment horizontal="left"/>
    </xf>
    <xf numFmtId="38" fontId="2" fillId="0" borderId="29" xfId="1" applyFont="1" applyFill="1" applyBorder="1" applyAlignment="1" applyProtection="1">
      <alignment horizontal="left"/>
    </xf>
    <xf numFmtId="38" fontId="2" fillId="0" borderId="33" xfId="1" applyFont="1" applyFill="1" applyBorder="1" applyAlignment="1" applyProtection="1">
      <alignment horizontal="left"/>
    </xf>
    <xf numFmtId="38" fontId="2" fillId="0" borderId="34" xfId="1" applyFont="1" applyBorder="1" applyAlignment="1" applyProtection="1">
      <alignment horizontal="left" shrinkToFit="1"/>
    </xf>
    <xf numFmtId="38" fontId="2" fillId="0" borderId="35" xfId="1" applyFont="1" applyBorder="1" applyAlignment="1" applyProtection="1">
      <alignment horizontal="left" shrinkToFit="1"/>
    </xf>
    <xf numFmtId="38" fontId="2" fillId="0" borderId="39" xfId="1" applyFont="1" applyBorder="1" applyAlignment="1" applyProtection="1">
      <alignment horizontal="left" shrinkToFit="1"/>
    </xf>
    <xf numFmtId="0" fontId="2" fillId="0" borderId="123" xfId="0" applyFont="1" applyBorder="1" applyAlignment="1">
      <alignment horizontal="center"/>
    </xf>
    <xf numFmtId="0" fontId="2" fillId="0" borderId="124" xfId="0" applyFont="1" applyBorder="1" applyAlignment="1">
      <alignment horizontal="center"/>
    </xf>
    <xf numFmtId="0" fontId="2" fillId="0" borderId="125" xfId="0" applyFont="1" applyBorder="1" applyAlignment="1">
      <alignment horizontal="center"/>
    </xf>
    <xf numFmtId="0" fontId="2" fillId="0" borderId="112" xfId="0" applyFont="1" applyBorder="1" applyAlignment="1">
      <alignment horizontal="center"/>
    </xf>
    <xf numFmtId="0" fontId="2" fillId="0" borderId="48" xfId="0" applyFont="1" applyBorder="1" applyAlignment="1">
      <alignment horizontal="center"/>
    </xf>
    <xf numFmtId="0" fontId="2" fillId="0" borderId="113" xfId="0" applyFont="1" applyBorder="1" applyAlignment="1">
      <alignment horizontal="center"/>
    </xf>
    <xf numFmtId="0" fontId="2" fillId="0" borderId="50" xfId="0" applyFont="1" applyBorder="1" applyAlignment="1">
      <alignment horizontal="center"/>
    </xf>
    <xf numFmtId="0" fontId="2" fillId="0" borderId="51" xfId="0" applyFont="1" applyBorder="1" applyAlignment="1">
      <alignment horizontal="center"/>
    </xf>
    <xf numFmtId="0" fontId="2" fillId="0" borderId="59" xfId="0" applyFont="1" applyBorder="1" applyAlignment="1">
      <alignment horizontal="center"/>
    </xf>
    <xf numFmtId="0" fontId="2" fillId="0" borderId="53" xfId="0" applyFont="1" applyBorder="1" applyAlignment="1">
      <alignment horizontal="center"/>
    </xf>
    <xf numFmtId="0" fontId="2" fillId="0" borderId="106" xfId="0" applyFont="1" applyBorder="1" applyAlignment="1">
      <alignment horizontal="center"/>
    </xf>
    <xf numFmtId="38" fontId="2" fillId="0" borderId="31" xfId="1" applyFont="1" applyBorder="1" applyAlignment="1" applyProtection="1">
      <alignment horizontal="left" wrapText="1"/>
    </xf>
    <xf numFmtId="38" fontId="2" fillId="0" borderId="31" xfId="1" applyFont="1" applyFill="1" applyBorder="1" applyAlignment="1" applyProtection="1">
      <alignment horizontal="center" wrapText="1"/>
    </xf>
    <xf numFmtId="0" fontId="0" fillId="0" borderId="31" xfId="0" applyBorder="1" applyAlignment="1">
      <alignment wrapText="1"/>
    </xf>
    <xf numFmtId="38" fontId="2" fillId="0" borderId="1" xfId="1" applyFont="1" applyBorder="1" applyAlignment="1" applyProtection="1">
      <alignment horizontal="center"/>
    </xf>
    <xf numFmtId="38" fontId="2" fillId="0" borderId="2" xfId="1" applyFont="1" applyBorder="1" applyAlignment="1" applyProtection="1">
      <alignment horizontal="center"/>
    </xf>
    <xf numFmtId="38" fontId="2" fillId="0" borderId="3" xfId="1" applyFont="1" applyBorder="1" applyAlignment="1" applyProtection="1">
      <alignment horizontal="center"/>
    </xf>
    <xf numFmtId="38" fontId="2" fillId="0" borderId="7" xfId="1" applyFont="1" applyBorder="1" applyAlignment="1" applyProtection="1">
      <alignment horizontal="left" vertical="center"/>
    </xf>
    <xf numFmtId="38" fontId="2" fillId="0" borderId="0" xfId="1" applyFont="1" applyBorder="1" applyAlignment="1" applyProtection="1">
      <alignment horizontal="left" vertical="center"/>
    </xf>
    <xf numFmtId="38" fontId="2" fillId="0" borderId="11" xfId="1" applyFont="1" applyBorder="1" applyAlignment="1" applyProtection="1">
      <alignment horizontal="left" vertical="center"/>
    </xf>
    <xf numFmtId="38" fontId="2" fillId="0" borderId="108" xfId="1" applyFont="1" applyBorder="1" applyAlignment="1" applyProtection="1">
      <alignment horizontal="left" vertical="center" wrapText="1"/>
    </xf>
    <xf numFmtId="38" fontId="2" fillId="0" borderId="109" xfId="1" applyFont="1" applyBorder="1" applyAlignment="1" applyProtection="1">
      <alignment horizontal="left" vertical="center" wrapText="1"/>
    </xf>
    <xf numFmtId="38" fontId="2" fillId="0" borderId="110" xfId="1" applyFont="1" applyBorder="1" applyAlignment="1" applyProtection="1">
      <alignment horizontal="left" vertical="center" wrapText="1"/>
    </xf>
    <xf numFmtId="38" fontId="2" fillId="0" borderId="112" xfId="1" applyFont="1" applyBorder="1" applyAlignment="1" applyProtection="1">
      <alignment horizontal="left"/>
    </xf>
    <xf numFmtId="38" fontId="2" fillId="0" borderId="48" xfId="1" applyFont="1" applyBorder="1" applyAlignment="1" applyProtection="1">
      <alignment horizontal="left"/>
    </xf>
    <xf numFmtId="38" fontId="2" fillId="0" borderId="113" xfId="1" applyFont="1" applyBorder="1" applyAlignment="1" applyProtection="1">
      <alignment horizontal="left"/>
    </xf>
    <xf numFmtId="38" fontId="2" fillId="0" borderId="28" xfId="1" applyFont="1" applyBorder="1" applyAlignment="1" applyProtection="1">
      <alignment horizontal="left"/>
    </xf>
    <xf numFmtId="38" fontId="2" fillId="0" borderId="29" xfId="1" applyFont="1" applyBorder="1" applyAlignment="1" applyProtection="1">
      <alignment horizontal="left"/>
    </xf>
    <xf numFmtId="38" fontId="2" fillId="0" borderId="93" xfId="1" applyFont="1" applyBorder="1" applyAlignment="1" applyProtection="1">
      <alignment horizontal="left"/>
    </xf>
    <xf numFmtId="38" fontId="2" fillId="0" borderId="108" xfId="1" applyFont="1" applyBorder="1" applyAlignment="1" applyProtection="1">
      <alignment horizontal="left"/>
    </xf>
    <xf numFmtId="38" fontId="2" fillId="0" borderId="109" xfId="1" applyFont="1" applyBorder="1" applyAlignment="1" applyProtection="1">
      <alignment horizontal="left"/>
    </xf>
    <xf numFmtId="38" fontId="2" fillId="0" borderId="120" xfId="1" applyFont="1" applyBorder="1" applyAlignment="1" applyProtection="1">
      <alignment horizontal="left"/>
    </xf>
    <xf numFmtId="38" fontId="2" fillId="0" borderId="7" xfId="1" applyFont="1" applyBorder="1" applyAlignment="1" applyProtection="1">
      <alignment horizontal="left"/>
    </xf>
    <xf numFmtId="38" fontId="2" fillId="0" borderId="0" xfId="1" applyFont="1" applyBorder="1" applyAlignment="1" applyProtection="1">
      <alignment horizontal="left"/>
    </xf>
    <xf numFmtId="38" fontId="2" fillId="0" borderId="82" xfId="1" applyFont="1" applyBorder="1" applyAlignment="1" applyProtection="1">
      <alignment horizontal="left"/>
    </xf>
    <xf numFmtId="38" fontId="2" fillId="3" borderId="122" xfId="1" applyFont="1" applyFill="1" applyBorder="1" applyAlignment="1" applyProtection="1">
      <alignment horizontal="right"/>
    </xf>
    <xf numFmtId="38" fontId="2" fillId="3" borderId="85" xfId="1" applyFont="1" applyFill="1" applyBorder="1" applyAlignment="1" applyProtection="1">
      <alignment horizontal="right"/>
    </xf>
    <xf numFmtId="38" fontId="2" fillId="0" borderId="50" xfId="1" applyFont="1" applyBorder="1" applyAlignment="1" applyProtection="1">
      <alignment horizontal="left" vertical="center" wrapText="1"/>
    </xf>
    <xf numFmtId="38" fontId="2" fillId="0" borderId="51" xfId="1" applyFont="1" applyBorder="1" applyAlignment="1" applyProtection="1">
      <alignment horizontal="left" vertical="center" wrapText="1"/>
    </xf>
    <xf numFmtId="38" fontId="2" fillId="0" borderId="59" xfId="1" applyFont="1" applyBorder="1" applyAlignment="1" applyProtection="1">
      <alignment horizontal="left" vertical="center" wrapText="1"/>
    </xf>
    <xf numFmtId="38" fontId="2" fillId="0" borderId="28" xfId="1" applyFont="1" applyBorder="1" applyAlignment="1" applyProtection="1">
      <alignment horizontal="left" vertical="center"/>
    </xf>
    <xf numFmtId="38" fontId="2" fillId="0" borderId="29" xfId="1" applyFont="1" applyBorder="1" applyAlignment="1" applyProtection="1">
      <alignment horizontal="left" vertical="center"/>
    </xf>
    <xf numFmtId="38" fontId="2" fillId="0" borderId="33" xfId="1" applyFont="1" applyBorder="1" applyAlignment="1" applyProtection="1">
      <alignment horizontal="left" vertical="center"/>
    </xf>
    <xf numFmtId="38" fontId="2" fillId="0" borderId="40" xfId="1" applyFont="1" applyBorder="1" applyAlignment="1" applyProtection="1">
      <alignment horizontal="center"/>
    </xf>
    <xf numFmtId="38" fontId="2" fillId="0" borderId="41" xfId="1" applyFont="1" applyBorder="1" applyAlignment="1" applyProtection="1">
      <alignment horizontal="center"/>
    </xf>
    <xf numFmtId="38" fontId="2" fillId="0" borderId="81" xfId="1" applyFont="1" applyBorder="1" applyAlignment="1" applyProtection="1">
      <alignment horizontal="center"/>
    </xf>
    <xf numFmtId="38" fontId="2" fillId="0" borderId="31" xfId="1" applyFont="1" applyBorder="1" applyAlignment="1">
      <alignment horizontal="left"/>
    </xf>
    <xf numFmtId="38" fontId="2" fillId="0" borderId="94" xfId="1" applyFont="1" applyBorder="1" applyAlignment="1">
      <alignment horizontal="left"/>
    </xf>
    <xf numFmtId="38" fontId="2" fillId="0" borderId="25" xfId="1" applyFont="1" applyBorder="1" applyAlignment="1">
      <alignment horizontal="left"/>
    </xf>
    <xf numFmtId="38" fontId="2" fillId="0" borderId="111" xfId="1" applyFont="1" applyBorder="1" applyAlignment="1">
      <alignment horizontal="left"/>
    </xf>
    <xf numFmtId="38" fontId="2" fillId="0" borderId="49" xfId="1" applyFont="1" applyBorder="1" applyAlignment="1">
      <alignment horizontal="center"/>
    </xf>
    <xf numFmtId="38" fontId="2" fillId="0" borderId="115" xfId="1" applyFont="1" applyBorder="1" applyAlignment="1">
      <alignment horizontal="center"/>
    </xf>
    <xf numFmtId="38" fontId="2" fillId="0" borderId="30" xfId="1" applyFont="1" applyFill="1" applyBorder="1" applyAlignment="1">
      <alignment horizontal="center" vertical="top" wrapText="1"/>
    </xf>
    <xf numFmtId="38" fontId="2" fillId="0" borderId="90" xfId="1" applyFont="1" applyBorder="1" applyAlignment="1">
      <alignment horizontal="center"/>
    </xf>
    <xf numFmtId="38" fontId="2" fillId="0" borderId="23" xfId="1" applyFont="1" applyBorder="1" applyAlignment="1">
      <alignment horizontal="center"/>
    </xf>
    <xf numFmtId="38" fontId="2" fillId="0" borderId="119" xfId="1" applyFont="1" applyBorder="1" applyAlignment="1">
      <alignment horizontal="center"/>
    </xf>
    <xf numFmtId="38" fontId="2" fillId="0" borderId="10" xfId="1" applyFont="1" applyBorder="1" applyAlignment="1">
      <alignment horizontal="center"/>
    </xf>
    <xf numFmtId="38" fontId="2" fillId="0" borderId="0" xfId="1" applyFont="1" applyBorder="1" applyAlignment="1">
      <alignment horizontal="center"/>
    </xf>
    <xf numFmtId="38" fontId="2" fillId="0" borderId="11" xfId="1" applyFont="1" applyBorder="1" applyAlignment="1">
      <alignment horizontal="center"/>
    </xf>
    <xf numFmtId="38" fontId="2" fillId="0" borderId="64" xfId="1" applyFont="1" applyBorder="1" applyAlignment="1">
      <alignment horizontal="center"/>
    </xf>
    <xf numFmtId="38" fontId="2" fillId="0" borderId="45" xfId="1" applyFont="1" applyBorder="1" applyAlignment="1">
      <alignment horizontal="center"/>
    </xf>
    <xf numFmtId="38" fontId="2" fillId="0" borderId="57" xfId="1" applyFont="1" applyBorder="1" applyAlignment="1">
      <alignment horizontal="center"/>
    </xf>
    <xf numFmtId="38" fontId="2" fillId="0" borderId="1" xfId="1" applyFont="1" applyBorder="1" applyAlignment="1">
      <alignment horizontal="center"/>
    </xf>
    <xf numFmtId="38" fontId="2" fillId="0" borderId="2" xfId="1" applyFont="1" applyBorder="1" applyAlignment="1">
      <alignment horizontal="center"/>
    </xf>
    <xf numFmtId="38" fontId="2" fillId="0" borderId="3" xfId="1" applyFont="1" applyBorder="1" applyAlignment="1">
      <alignment horizontal="center"/>
    </xf>
    <xf numFmtId="38" fontId="2" fillId="0" borderId="44" xfId="1" applyFont="1" applyBorder="1" applyAlignment="1">
      <alignment horizontal="center"/>
    </xf>
    <xf numFmtId="38" fontId="2" fillId="0" borderId="107" xfId="1" applyFont="1" applyBorder="1" applyAlignment="1">
      <alignment horizontal="center"/>
    </xf>
    <xf numFmtId="38" fontId="2" fillId="0" borderId="46" xfId="1" applyFont="1" applyBorder="1" applyAlignment="1">
      <alignment horizontal="left"/>
    </xf>
    <xf numFmtId="38" fontId="2" fillId="0" borderId="56" xfId="1" applyFont="1" applyBorder="1" applyAlignment="1">
      <alignment horizontal="left"/>
    </xf>
    <xf numFmtId="0" fontId="2" fillId="0" borderId="34" xfId="0" applyFont="1" applyBorder="1" applyAlignment="1">
      <alignment horizontal="center"/>
    </xf>
    <xf numFmtId="0" fontId="2" fillId="0" borderId="35" xfId="0" applyFont="1" applyBorder="1" applyAlignment="1">
      <alignment horizontal="center"/>
    </xf>
    <xf numFmtId="0" fontId="2" fillId="0" borderId="39" xfId="0" applyFont="1" applyBorder="1" applyAlignment="1">
      <alignment horizontal="center"/>
    </xf>
    <xf numFmtId="38" fontId="2" fillId="0" borderId="5" xfId="1" applyFont="1" applyBorder="1" applyAlignment="1">
      <alignment horizontal="center"/>
    </xf>
    <xf numFmtId="0" fontId="2" fillId="0" borderId="3" xfId="0" applyFont="1" applyBorder="1" applyAlignment="1">
      <alignment horizontal="center"/>
    </xf>
    <xf numFmtId="38" fontId="2" fillId="0" borderId="50" xfId="1" applyFont="1" applyBorder="1" applyAlignment="1">
      <alignment vertical="center" wrapText="1"/>
    </xf>
    <xf numFmtId="0" fontId="2" fillId="0" borderId="51" xfId="0" applyFont="1" applyBorder="1" applyAlignment="1">
      <alignment wrapText="1"/>
    </xf>
    <xf numFmtId="0" fontId="2" fillId="0" borderId="7" xfId="0" applyFont="1" applyBorder="1" applyAlignment="1">
      <alignment wrapText="1"/>
    </xf>
    <xf numFmtId="0" fontId="2" fillId="0" borderId="0" xfId="0" applyFont="1" applyAlignment="1">
      <alignment wrapText="1"/>
    </xf>
    <xf numFmtId="0" fontId="2" fillId="0" borderId="63" xfId="0" applyFont="1" applyBorder="1" applyAlignment="1">
      <alignment wrapText="1"/>
    </xf>
    <xf numFmtId="0" fontId="2" fillId="0" borderId="45" xfId="0" applyFont="1" applyBorder="1" applyAlignment="1">
      <alignment wrapText="1"/>
    </xf>
    <xf numFmtId="38" fontId="2" fillId="0" borderId="9" xfId="1" applyFont="1" applyBorder="1" applyAlignment="1">
      <alignment horizontal="left"/>
    </xf>
    <xf numFmtId="38" fontId="2" fillId="0" borderId="55" xfId="1" applyFont="1" applyBorder="1" applyAlignment="1">
      <alignment horizontal="left"/>
    </xf>
    <xf numFmtId="0" fontId="2" fillId="0" borderId="40" xfId="0" applyFont="1" applyBorder="1" applyAlignment="1">
      <alignment horizontal="center"/>
    </xf>
    <xf numFmtId="0" fontId="2" fillId="0" borderId="41" xfId="0" applyFont="1" applyBorder="1" applyAlignment="1">
      <alignment horizontal="center"/>
    </xf>
    <xf numFmtId="0" fontId="2" fillId="0" borderId="81" xfId="0" applyFont="1" applyBorder="1" applyAlignment="1">
      <alignment horizontal="center"/>
    </xf>
    <xf numFmtId="0" fontId="2" fillId="0" borderId="7" xfId="0" applyFont="1" applyBorder="1" applyAlignment="1">
      <alignment horizontal="center"/>
    </xf>
    <xf numFmtId="0" fontId="2" fillId="0" borderId="0" xfId="0" applyFont="1" applyAlignment="1">
      <alignment horizontal="center"/>
    </xf>
    <xf numFmtId="0" fontId="2" fillId="0" borderId="11" xfId="0" applyFont="1" applyBorder="1" applyAlignment="1">
      <alignment horizontal="center"/>
    </xf>
    <xf numFmtId="0" fontId="2" fillId="0" borderId="90" xfId="0" applyFont="1" applyBorder="1" applyAlignment="1">
      <alignment horizontal="center"/>
    </xf>
    <xf numFmtId="0" fontId="2" fillId="0" borderId="66" xfId="0" applyFont="1" applyBorder="1" applyAlignment="1">
      <alignment horizontal="center"/>
    </xf>
    <xf numFmtId="0" fontId="2" fillId="0" borderId="10" xfId="0" applyFont="1" applyBorder="1" applyAlignment="1">
      <alignment horizontal="center"/>
    </xf>
    <xf numFmtId="0" fontId="2" fillId="0" borderId="82" xfId="0" applyFont="1" applyBorder="1" applyAlignment="1">
      <alignment horizontal="center"/>
    </xf>
    <xf numFmtId="38" fontId="2" fillId="0" borderId="40" xfId="1" applyFont="1" applyBorder="1" applyAlignment="1" applyProtection="1">
      <alignment horizontal="left" vertical="center" wrapText="1"/>
    </xf>
    <xf numFmtId="38" fontId="2" fillId="0" borderId="41" xfId="1" applyFont="1" applyBorder="1" applyAlignment="1" applyProtection="1">
      <alignment horizontal="left" vertical="center" wrapText="1"/>
    </xf>
    <xf numFmtId="38" fontId="2" fillId="0" borderId="42" xfId="1" applyFont="1" applyBorder="1" applyAlignment="1" applyProtection="1">
      <alignment horizontal="left" vertical="center" wrapText="1"/>
    </xf>
    <xf numFmtId="0" fontId="2" fillId="0" borderId="51" xfId="0" applyFont="1" applyBorder="1" applyAlignment="1">
      <alignment vertical="top" wrapText="1"/>
    </xf>
    <xf numFmtId="0" fontId="2" fillId="0" borderId="0" xfId="0" applyFont="1" applyAlignment="1">
      <alignment vertical="top" wrapText="1"/>
    </xf>
    <xf numFmtId="0" fontId="2" fillId="0" borderId="88" xfId="0" applyFont="1" applyBorder="1" applyAlignment="1">
      <alignment horizontal="center"/>
    </xf>
    <xf numFmtId="0" fontId="2" fillId="0" borderId="63" xfId="0" applyFont="1" applyBorder="1" applyAlignment="1">
      <alignment horizontal="center"/>
    </xf>
    <xf numFmtId="0" fontId="2" fillId="0" borderId="45" xfId="0" applyFont="1" applyBorder="1" applyAlignment="1">
      <alignment horizontal="center"/>
    </xf>
    <xf numFmtId="0" fontId="2" fillId="0" borderId="57" xfId="0" applyFont="1" applyBorder="1" applyAlignment="1">
      <alignment horizontal="center"/>
    </xf>
    <xf numFmtId="38" fontId="2" fillId="0" borderId="25" xfId="1" applyFont="1" applyBorder="1" applyAlignment="1" applyProtection="1">
      <alignment horizontal="left"/>
    </xf>
    <xf numFmtId="38" fontId="2" fillId="0" borderId="49" xfId="1" applyFont="1" applyBorder="1" applyAlignment="1" applyProtection="1">
      <alignment horizontal="left"/>
    </xf>
    <xf numFmtId="38" fontId="2" fillId="0" borderId="44" xfId="1" applyFont="1" applyBorder="1" applyAlignment="1" applyProtection="1">
      <alignment horizontal="center"/>
    </xf>
    <xf numFmtId="38" fontId="2" fillId="0" borderId="46" xfId="1" applyFont="1" applyBorder="1" applyAlignment="1" applyProtection="1">
      <alignment horizontal="left"/>
    </xf>
    <xf numFmtId="38" fontId="2" fillId="0" borderId="31" xfId="1" applyFont="1" applyBorder="1" applyAlignment="1" applyProtection="1">
      <alignment horizontal="left"/>
    </xf>
    <xf numFmtId="38" fontId="2" fillId="0" borderId="5" xfId="1" applyFont="1" applyBorder="1" applyAlignment="1" applyProtection="1">
      <alignment horizontal="center"/>
    </xf>
    <xf numFmtId="38" fontId="2" fillId="0" borderId="6" xfId="1" applyFont="1" applyBorder="1" applyAlignment="1" applyProtection="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60_&#30044;&#29987;&#35506;\04_&#30044;&#29987;&#29872;&#22659;&#12481;&#12540;&#12512;\&#30044;&#29987;&#29872;&#22659;&#20418;\27_&#30044;&#29987;&#29872;&#22659;&#23550;&#31574;&#32207;&#21512;&#25903;&#25588;&#20107;&#26989;\&#20196;&#21644;5&#24180;&#24230;\JA&#12394;&#12364;&#12373;&#12365;&#30476;&#22830;\8&#26376;29&#26085;&#38263;&#23822;&#30476;&#25552;&#20986;\&#36027;&#29992;&#23550;&#21177;&#26524;&#20998;&#26512;0829&#20462;&#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費用対効果分析"/>
      <sheetName val="費用対効果内訳（化成肥料削減）"/>
      <sheetName val="事業費"/>
      <sheetName val="堆肥生産量（現状）"/>
      <sheetName val="堆肥生産量（目標）"/>
      <sheetName val="堆肥生産量（利用者全体）"/>
      <sheetName val="堆肥生産量（新規販売）"/>
      <sheetName val="堆肥フロー（飯盛ゆうきセンター）"/>
      <sheetName val="利用者一覧＋成果目標"/>
      <sheetName val="規模決定根拠"/>
    </sheetNames>
    <sheetDataSet>
      <sheetData sheetId="0"/>
      <sheetData sheetId="1">
        <row r="18">
          <cell r="F18">
            <v>471742.34463383839</v>
          </cell>
        </row>
      </sheetData>
      <sheetData sheetId="2">
        <row r="6">
          <cell r="C6">
            <v>21000000</v>
          </cell>
        </row>
        <row r="8">
          <cell r="C8">
            <v>25859000</v>
          </cell>
        </row>
        <row r="10">
          <cell r="C10">
            <v>28135000</v>
          </cell>
        </row>
        <row r="13">
          <cell r="C13">
            <v>6050000</v>
          </cell>
        </row>
        <row r="20">
          <cell r="C20">
            <v>3669000</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355"/>
  <sheetViews>
    <sheetView showGridLines="0" tabSelected="1" view="pageBreakPreview" zoomScale="85" zoomScaleNormal="85" zoomScaleSheetLayoutView="85" workbookViewId="0">
      <selection activeCell="L26" sqref="L26"/>
    </sheetView>
  </sheetViews>
  <sheetFormatPr defaultRowHeight="12" x14ac:dyDescent="0.15"/>
  <cols>
    <col min="1" max="3" width="3.375" style="1" customWidth="1"/>
    <col min="4" max="4" width="12.625" style="1" customWidth="1"/>
    <col min="5" max="5" width="13.25" style="1" customWidth="1"/>
    <col min="6" max="6" width="14.5" style="1" customWidth="1"/>
    <col min="7" max="7" width="13.375" style="1" customWidth="1"/>
    <col min="8" max="8" width="15" style="1" customWidth="1"/>
    <col min="9" max="9" width="15.875" style="1" customWidth="1"/>
    <col min="10" max="10" width="16.875" style="1" bestFit="1" customWidth="1"/>
    <col min="11" max="11" width="13.625" style="1" customWidth="1"/>
    <col min="12" max="12" width="16.875" style="1" bestFit="1" customWidth="1"/>
    <col min="13" max="14" width="9" style="1"/>
    <col min="15" max="15" width="9.375" style="1" bestFit="1" customWidth="1"/>
    <col min="16" max="18" width="9" style="1"/>
    <col min="19" max="19" width="9.375" style="1" bestFit="1" customWidth="1"/>
    <col min="20" max="256" width="9" style="1"/>
    <col min="257" max="259" width="3.375" style="1" customWidth="1"/>
    <col min="260" max="260" width="12.625" style="1" customWidth="1"/>
    <col min="261" max="261" width="13.25" style="1" customWidth="1"/>
    <col min="262" max="262" width="14.5" style="1" customWidth="1"/>
    <col min="263" max="263" width="13.375" style="1" customWidth="1"/>
    <col min="264" max="264" width="15" style="1" customWidth="1"/>
    <col min="265" max="265" width="15.875" style="1" customWidth="1"/>
    <col min="266" max="266" width="16.875" style="1" bestFit="1" customWidth="1"/>
    <col min="267" max="267" width="13.625" style="1" customWidth="1"/>
    <col min="268" max="268" width="16.875" style="1" bestFit="1" customWidth="1"/>
    <col min="269" max="270" width="9" style="1"/>
    <col min="271" max="271" width="9.375" style="1" bestFit="1" customWidth="1"/>
    <col min="272" max="274" width="9" style="1"/>
    <col min="275" max="275" width="9.375" style="1" bestFit="1" customWidth="1"/>
    <col min="276" max="512" width="9" style="1"/>
    <col min="513" max="515" width="3.375" style="1" customWidth="1"/>
    <col min="516" max="516" width="12.625" style="1" customWidth="1"/>
    <col min="517" max="517" width="13.25" style="1" customWidth="1"/>
    <col min="518" max="518" width="14.5" style="1" customWidth="1"/>
    <col min="519" max="519" width="13.375" style="1" customWidth="1"/>
    <col min="520" max="520" width="15" style="1" customWidth="1"/>
    <col min="521" max="521" width="15.875" style="1" customWidth="1"/>
    <col min="522" max="522" width="16.875" style="1" bestFit="1" customWidth="1"/>
    <col min="523" max="523" width="13.625" style="1" customWidth="1"/>
    <col min="524" max="524" width="16.875" style="1" bestFit="1" customWidth="1"/>
    <col min="525" max="526" width="9" style="1"/>
    <col min="527" max="527" width="9.375" style="1" bestFit="1" customWidth="1"/>
    <col min="528" max="530" width="9" style="1"/>
    <col min="531" max="531" width="9.375" style="1" bestFit="1" customWidth="1"/>
    <col min="532" max="768" width="9" style="1"/>
    <col min="769" max="771" width="3.375" style="1" customWidth="1"/>
    <col min="772" max="772" width="12.625" style="1" customWidth="1"/>
    <col min="773" max="773" width="13.25" style="1" customWidth="1"/>
    <col min="774" max="774" width="14.5" style="1" customWidth="1"/>
    <col min="775" max="775" width="13.375" style="1" customWidth="1"/>
    <col min="776" max="776" width="15" style="1" customWidth="1"/>
    <col min="777" max="777" width="15.875" style="1" customWidth="1"/>
    <col min="778" max="778" width="16.875" style="1" bestFit="1" customWidth="1"/>
    <col min="779" max="779" width="13.625" style="1" customWidth="1"/>
    <col min="780" max="780" width="16.875" style="1" bestFit="1" customWidth="1"/>
    <col min="781" max="782" width="9" style="1"/>
    <col min="783" max="783" width="9.375" style="1" bestFit="1" customWidth="1"/>
    <col min="784" max="786" width="9" style="1"/>
    <col min="787" max="787" width="9.375" style="1" bestFit="1" customWidth="1"/>
    <col min="788" max="1024" width="9" style="1"/>
    <col min="1025" max="1027" width="3.375" style="1" customWidth="1"/>
    <col min="1028" max="1028" width="12.625" style="1" customWidth="1"/>
    <col min="1029" max="1029" width="13.25" style="1" customWidth="1"/>
    <col min="1030" max="1030" width="14.5" style="1" customWidth="1"/>
    <col min="1031" max="1031" width="13.375" style="1" customWidth="1"/>
    <col min="1032" max="1032" width="15" style="1" customWidth="1"/>
    <col min="1033" max="1033" width="15.875" style="1" customWidth="1"/>
    <col min="1034" max="1034" width="16.875" style="1" bestFit="1" customWidth="1"/>
    <col min="1035" max="1035" width="13.625" style="1" customWidth="1"/>
    <col min="1036" max="1036" width="16.875" style="1" bestFit="1" customWidth="1"/>
    <col min="1037" max="1038" width="9" style="1"/>
    <col min="1039" max="1039" width="9.375" style="1" bestFit="1" customWidth="1"/>
    <col min="1040" max="1042" width="9" style="1"/>
    <col min="1043" max="1043" width="9.375" style="1" bestFit="1" customWidth="1"/>
    <col min="1044" max="1280" width="9" style="1"/>
    <col min="1281" max="1283" width="3.375" style="1" customWidth="1"/>
    <col min="1284" max="1284" width="12.625" style="1" customWidth="1"/>
    <col min="1285" max="1285" width="13.25" style="1" customWidth="1"/>
    <col min="1286" max="1286" width="14.5" style="1" customWidth="1"/>
    <col min="1287" max="1287" width="13.375" style="1" customWidth="1"/>
    <col min="1288" max="1288" width="15" style="1" customWidth="1"/>
    <col min="1289" max="1289" width="15.875" style="1" customWidth="1"/>
    <col min="1290" max="1290" width="16.875" style="1" bestFit="1" customWidth="1"/>
    <col min="1291" max="1291" width="13.625" style="1" customWidth="1"/>
    <col min="1292" max="1292" width="16.875" style="1" bestFit="1" customWidth="1"/>
    <col min="1293" max="1294" width="9" style="1"/>
    <col min="1295" max="1295" width="9.375" style="1" bestFit="1" customWidth="1"/>
    <col min="1296" max="1298" width="9" style="1"/>
    <col min="1299" max="1299" width="9.375" style="1" bestFit="1" customWidth="1"/>
    <col min="1300" max="1536" width="9" style="1"/>
    <col min="1537" max="1539" width="3.375" style="1" customWidth="1"/>
    <col min="1540" max="1540" width="12.625" style="1" customWidth="1"/>
    <col min="1541" max="1541" width="13.25" style="1" customWidth="1"/>
    <col min="1542" max="1542" width="14.5" style="1" customWidth="1"/>
    <col min="1543" max="1543" width="13.375" style="1" customWidth="1"/>
    <col min="1544" max="1544" width="15" style="1" customWidth="1"/>
    <col min="1545" max="1545" width="15.875" style="1" customWidth="1"/>
    <col min="1546" max="1546" width="16.875" style="1" bestFit="1" customWidth="1"/>
    <col min="1547" max="1547" width="13.625" style="1" customWidth="1"/>
    <col min="1548" max="1548" width="16.875" style="1" bestFit="1" customWidth="1"/>
    <col min="1549" max="1550" width="9" style="1"/>
    <col min="1551" max="1551" width="9.375" style="1" bestFit="1" customWidth="1"/>
    <col min="1552" max="1554" width="9" style="1"/>
    <col min="1555" max="1555" width="9.375" style="1" bestFit="1" customWidth="1"/>
    <col min="1556" max="1792" width="9" style="1"/>
    <col min="1793" max="1795" width="3.375" style="1" customWidth="1"/>
    <col min="1796" max="1796" width="12.625" style="1" customWidth="1"/>
    <col min="1797" max="1797" width="13.25" style="1" customWidth="1"/>
    <col min="1798" max="1798" width="14.5" style="1" customWidth="1"/>
    <col min="1799" max="1799" width="13.375" style="1" customWidth="1"/>
    <col min="1800" max="1800" width="15" style="1" customWidth="1"/>
    <col min="1801" max="1801" width="15.875" style="1" customWidth="1"/>
    <col min="1802" max="1802" width="16.875" style="1" bestFit="1" customWidth="1"/>
    <col min="1803" max="1803" width="13.625" style="1" customWidth="1"/>
    <col min="1804" max="1804" width="16.875" style="1" bestFit="1" customWidth="1"/>
    <col min="1805" max="1806" width="9" style="1"/>
    <col min="1807" max="1807" width="9.375" style="1" bestFit="1" customWidth="1"/>
    <col min="1808" max="1810" width="9" style="1"/>
    <col min="1811" max="1811" width="9.375" style="1" bestFit="1" customWidth="1"/>
    <col min="1812" max="2048" width="9" style="1"/>
    <col min="2049" max="2051" width="3.375" style="1" customWidth="1"/>
    <col min="2052" max="2052" width="12.625" style="1" customWidth="1"/>
    <col min="2053" max="2053" width="13.25" style="1" customWidth="1"/>
    <col min="2054" max="2054" width="14.5" style="1" customWidth="1"/>
    <col min="2055" max="2055" width="13.375" style="1" customWidth="1"/>
    <col min="2056" max="2056" width="15" style="1" customWidth="1"/>
    <col min="2057" max="2057" width="15.875" style="1" customWidth="1"/>
    <col min="2058" max="2058" width="16.875" style="1" bestFit="1" customWidth="1"/>
    <col min="2059" max="2059" width="13.625" style="1" customWidth="1"/>
    <col min="2060" max="2060" width="16.875" style="1" bestFit="1" customWidth="1"/>
    <col min="2061" max="2062" width="9" style="1"/>
    <col min="2063" max="2063" width="9.375" style="1" bestFit="1" customWidth="1"/>
    <col min="2064" max="2066" width="9" style="1"/>
    <col min="2067" max="2067" width="9.375" style="1" bestFit="1" customWidth="1"/>
    <col min="2068" max="2304" width="9" style="1"/>
    <col min="2305" max="2307" width="3.375" style="1" customWidth="1"/>
    <col min="2308" max="2308" width="12.625" style="1" customWidth="1"/>
    <col min="2309" max="2309" width="13.25" style="1" customWidth="1"/>
    <col min="2310" max="2310" width="14.5" style="1" customWidth="1"/>
    <col min="2311" max="2311" width="13.375" style="1" customWidth="1"/>
    <col min="2312" max="2312" width="15" style="1" customWidth="1"/>
    <col min="2313" max="2313" width="15.875" style="1" customWidth="1"/>
    <col min="2314" max="2314" width="16.875" style="1" bestFit="1" customWidth="1"/>
    <col min="2315" max="2315" width="13.625" style="1" customWidth="1"/>
    <col min="2316" max="2316" width="16.875" style="1" bestFit="1" customWidth="1"/>
    <col min="2317" max="2318" width="9" style="1"/>
    <col min="2319" max="2319" width="9.375" style="1" bestFit="1" customWidth="1"/>
    <col min="2320" max="2322" width="9" style="1"/>
    <col min="2323" max="2323" width="9.375" style="1" bestFit="1" customWidth="1"/>
    <col min="2324" max="2560" width="9" style="1"/>
    <col min="2561" max="2563" width="3.375" style="1" customWidth="1"/>
    <col min="2564" max="2564" width="12.625" style="1" customWidth="1"/>
    <col min="2565" max="2565" width="13.25" style="1" customWidth="1"/>
    <col min="2566" max="2566" width="14.5" style="1" customWidth="1"/>
    <col min="2567" max="2567" width="13.375" style="1" customWidth="1"/>
    <col min="2568" max="2568" width="15" style="1" customWidth="1"/>
    <col min="2569" max="2569" width="15.875" style="1" customWidth="1"/>
    <col min="2570" max="2570" width="16.875" style="1" bestFit="1" customWidth="1"/>
    <col min="2571" max="2571" width="13.625" style="1" customWidth="1"/>
    <col min="2572" max="2572" width="16.875" style="1" bestFit="1" customWidth="1"/>
    <col min="2573" max="2574" width="9" style="1"/>
    <col min="2575" max="2575" width="9.375" style="1" bestFit="1" customWidth="1"/>
    <col min="2576" max="2578" width="9" style="1"/>
    <col min="2579" max="2579" width="9.375" style="1" bestFit="1" customWidth="1"/>
    <col min="2580" max="2816" width="9" style="1"/>
    <col min="2817" max="2819" width="3.375" style="1" customWidth="1"/>
    <col min="2820" max="2820" width="12.625" style="1" customWidth="1"/>
    <col min="2821" max="2821" width="13.25" style="1" customWidth="1"/>
    <col min="2822" max="2822" width="14.5" style="1" customWidth="1"/>
    <col min="2823" max="2823" width="13.375" style="1" customWidth="1"/>
    <col min="2824" max="2824" width="15" style="1" customWidth="1"/>
    <col min="2825" max="2825" width="15.875" style="1" customWidth="1"/>
    <col min="2826" max="2826" width="16.875" style="1" bestFit="1" customWidth="1"/>
    <col min="2827" max="2827" width="13.625" style="1" customWidth="1"/>
    <col min="2828" max="2828" width="16.875" style="1" bestFit="1" customWidth="1"/>
    <col min="2829" max="2830" width="9" style="1"/>
    <col min="2831" max="2831" width="9.375" style="1" bestFit="1" customWidth="1"/>
    <col min="2832" max="2834" width="9" style="1"/>
    <col min="2835" max="2835" width="9.375" style="1" bestFit="1" customWidth="1"/>
    <col min="2836" max="3072" width="9" style="1"/>
    <col min="3073" max="3075" width="3.375" style="1" customWidth="1"/>
    <col min="3076" max="3076" width="12.625" style="1" customWidth="1"/>
    <col min="3077" max="3077" width="13.25" style="1" customWidth="1"/>
    <col min="3078" max="3078" width="14.5" style="1" customWidth="1"/>
    <col min="3079" max="3079" width="13.375" style="1" customWidth="1"/>
    <col min="3080" max="3080" width="15" style="1" customWidth="1"/>
    <col min="3081" max="3081" width="15.875" style="1" customWidth="1"/>
    <col min="3082" max="3082" width="16.875" style="1" bestFit="1" customWidth="1"/>
    <col min="3083" max="3083" width="13.625" style="1" customWidth="1"/>
    <col min="3084" max="3084" width="16.875" style="1" bestFit="1" customWidth="1"/>
    <col min="3085" max="3086" width="9" style="1"/>
    <col min="3087" max="3087" width="9.375" style="1" bestFit="1" customWidth="1"/>
    <col min="3088" max="3090" width="9" style="1"/>
    <col min="3091" max="3091" width="9.375" style="1" bestFit="1" customWidth="1"/>
    <col min="3092" max="3328" width="9" style="1"/>
    <col min="3329" max="3331" width="3.375" style="1" customWidth="1"/>
    <col min="3332" max="3332" width="12.625" style="1" customWidth="1"/>
    <col min="3333" max="3333" width="13.25" style="1" customWidth="1"/>
    <col min="3334" max="3334" width="14.5" style="1" customWidth="1"/>
    <col min="3335" max="3335" width="13.375" style="1" customWidth="1"/>
    <col min="3336" max="3336" width="15" style="1" customWidth="1"/>
    <col min="3337" max="3337" width="15.875" style="1" customWidth="1"/>
    <col min="3338" max="3338" width="16.875" style="1" bestFit="1" customWidth="1"/>
    <col min="3339" max="3339" width="13.625" style="1" customWidth="1"/>
    <col min="3340" max="3340" width="16.875" style="1" bestFit="1" customWidth="1"/>
    <col min="3341" max="3342" width="9" style="1"/>
    <col min="3343" max="3343" width="9.375" style="1" bestFit="1" customWidth="1"/>
    <col min="3344" max="3346" width="9" style="1"/>
    <col min="3347" max="3347" width="9.375" style="1" bestFit="1" customWidth="1"/>
    <col min="3348" max="3584" width="9" style="1"/>
    <col min="3585" max="3587" width="3.375" style="1" customWidth="1"/>
    <col min="3588" max="3588" width="12.625" style="1" customWidth="1"/>
    <col min="3589" max="3589" width="13.25" style="1" customWidth="1"/>
    <col min="3590" max="3590" width="14.5" style="1" customWidth="1"/>
    <col min="3591" max="3591" width="13.375" style="1" customWidth="1"/>
    <col min="3592" max="3592" width="15" style="1" customWidth="1"/>
    <col min="3593" max="3593" width="15.875" style="1" customWidth="1"/>
    <col min="3594" max="3594" width="16.875" style="1" bestFit="1" customWidth="1"/>
    <col min="3595" max="3595" width="13.625" style="1" customWidth="1"/>
    <col min="3596" max="3596" width="16.875" style="1" bestFit="1" customWidth="1"/>
    <col min="3597" max="3598" width="9" style="1"/>
    <col min="3599" max="3599" width="9.375" style="1" bestFit="1" customWidth="1"/>
    <col min="3600" max="3602" width="9" style="1"/>
    <col min="3603" max="3603" width="9.375" style="1" bestFit="1" customWidth="1"/>
    <col min="3604" max="3840" width="9" style="1"/>
    <col min="3841" max="3843" width="3.375" style="1" customWidth="1"/>
    <col min="3844" max="3844" width="12.625" style="1" customWidth="1"/>
    <col min="3845" max="3845" width="13.25" style="1" customWidth="1"/>
    <col min="3846" max="3846" width="14.5" style="1" customWidth="1"/>
    <col min="3847" max="3847" width="13.375" style="1" customWidth="1"/>
    <col min="3848" max="3848" width="15" style="1" customWidth="1"/>
    <col min="3849" max="3849" width="15.875" style="1" customWidth="1"/>
    <col min="3850" max="3850" width="16.875" style="1" bestFit="1" customWidth="1"/>
    <col min="3851" max="3851" width="13.625" style="1" customWidth="1"/>
    <col min="3852" max="3852" width="16.875" style="1" bestFit="1" customWidth="1"/>
    <col min="3853" max="3854" width="9" style="1"/>
    <col min="3855" max="3855" width="9.375" style="1" bestFit="1" customWidth="1"/>
    <col min="3856" max="3858" width="9" style="1"/>
    <col min="3859" max="3859" width="9.375" style="1" bestFit="1" customWidth="1"/>
    <col min="3860" max="4096" width="9" style="1"/>
    <col min="4097" max="4099" width="3.375" style="1" customWidth="1"/>
    <col min="4100" max="4100" width="12.625" style="1" customWidth="1"/>
    <col min="4101" max="4101" width="13.25" style="1" customWidth="1"/>
    <col min="4102" max="4102" width="14.5" style="1" customWidth="1"/>
    <col min="4103" max="4103" width="13.375" style="1" customWidth="1"/>
    <col min="4104" max="4104" width="15" style="1" customWidth="1"/>
    <col min="4105" max="4105" width="15.875" style="1" customWidth="1"/>
    <col min="4106" max="4106" width="16.875" style="1" bestFit="1" customWidth="1"/>
    <col min="4107" max="4107" width="13.625" style="1" customWidth="1"/>
    <col min="4108" max="4108" width="16.875" style="1" bestFit="1" customWidth="1"/>
    <col min="4109" max="4110" width="9" style="1"/>
    <col min="4111" max="4111" width="9.375" style="1" bestFit="1" customWidth="1"/>
    <col min="4112" max="4114" width="9" style="1"/>
    <col min="4115" max="4115" width="9.375" style="1" bestFit="1" customWidth="1"/>
    <col min="4116" max="4352" width="9" style="1"/>
    <col min="4353" max="4355" width="3.375" style="1" customWidth="1"/>
    <col min="4356" max="4356" width="12.625" style="1" customWidth="1"/>
    <col min="4357" max="4357" width="13.25" style="1" customWidth="1"/>
    <col min="4358" max="4358" width="14.5" style="1" customWidth="1"/>
    <col min="4359" max="4359" width="13.375" style="1" customWidth="1"/>
    <col min="4360" max="4360" width="15" style="1" customWidth="1"/>
    <col min="4361" max="4361" width="15.875" style="1" customWidth="1"/>
    <col min="4362" max="4362" width="16.875" style="1" bestFit="1" customWidth="1"/>
    <col min="4363" max="4363" width="13.625" style="1" customWidth="1"/>
    <col min="4364" max="4364" width="16.875" style="1" bestFit="1" customWidth="1"/>
    <col min="4365" max="4366" width="9" style="1"/>
    <col min="4367" max="4367" width="9.375" style="1" bestFit="1" customWidth="1"/>
    <col min="4368" max="4370" width="9" style="1"/>
    <col min="4371" max="4371" width="9.375" style="1" bestFit="1" customWidth="1"/>
    <col min="4372" max="4608" width="9" style="1"/>
    <col min="4609" max="4611" width="3.375" style="1" customWidth="1"/>
    <col min="4612" max="4612" width="12.625" style="1" customWidth="1"/>
    <col min="4613" max="4613" width="13.25" style="1" customWidth="1"/>
    <col min="4614" max="4614" width="14.5" style="1" customWidth="1"/>
    <col min="4615" max="4615" width="13.375" style="1" customWidth="1"/>
    <col min="4616" max="4616" width="15" style="1" customWidth="1"/>
    <col min="4617" max="4617" width="15.875" style="1" customWidth="1"/>
    <col min="4618" max="4618" width="16.875" style="1" bestFit="1" customWidth="1"/>
    <col min="4619" max="4619" width="13.625" style="1" customWidth="1"/>
    <col min="4620" max="4620" width="16.875" style="1" bestFit="1" customWidth="1"/>
    <col min="4621" max="4622" width="9" style="1"/>
    <col min="4623" max="4623" width="9.375" style="1" bestFit="1" customWidth="1"/>
    <col min="4624" max="4626" width="9" style="1"/>
    <col min="4627" max="4627" width="9.375" style="1" bestFit="1" customWidth="1"/>
    <col min="4628" max="4864" width="9" style="1"/>
    <col min="4865" max="4867" width="3.375" style="1" customWidth="1"/>
    <col min="4868" max="4868" width="12.625" style="1" customWidth="1"/>
    <col min="4869" max="4869" width="13.25" style="1" customWidth="1"/>
    <col min="4870" max="4870" width="14.5" style="1" customWidth="1"/>
    <col min="4871" max="4871" width="13.375" style="1" customWidth="1"/>
    <col min="4872" max="4872" width="15" style="1" customWidth="1"/>
    <col min="4873" max="4873" width="15.875" style="1" customWidth="1"/>
    <col min="4874" max="4874" width="16.875" style="1" bestFit="1" customWidth="1"/>
    <col min="4875" max="4875" width="13.625" style="1" customWidth="1"/>
    <col min="4876" max="4876" width="16.875" style="1" bestFit="1" customWidth="1"/>
    <col min="4877" max="4878" width="9" style="1"/>
    <col min="4879" max="4879" width="9.375" style="1" bestFit="1" customWidth="1"/>
    <col min="4880" max="4882" width="9" style="1"/>
    <col min="4883" max="4883" width="9.375" style="1" bestFit="1" customWidth="1"/>
    <col min="4884" max="5120" width="9" style="1"/>
    <col min="5121" max="5123" width="3.375" style="1" customWidth="1"/>
    <col min="5124" max="5124" width="12.625" style="1" customWidth="1"/>
    <col min="5125" max="5125" width="13.25" style="1" customWidth="1"/>
    <col min="5126" max="5126" width="14.5" style="1" customWidth="1"/>
    <col min="5127" max="5127" width="13.375" style="1" customWidth="1"/>
    <col min="5128" max="5128" width="15" style="1" customWidth="1"/>
    <col min="5129" max="5129" width="15.875" style="1" customWidth="1"/>
    <col min="5130" max="5130" width="16.875" style="1" bestFit="1" customWidth="1"/>
    <col min="5131" max="5131" width="13.625" style="1" customWidth="1"/>
    <col min="5132" max="5132" width="16.875" style="1" bestFit="1" customWidth="1"/>
    <col min="5133" max="5134" width="9" style="1"/>
    <col min="5135" max="5135" width="9.375" style="1" bestFit="1" customWidth="1"/>
    <col min="5136" max="5138" width="9" style="1"/>
    <col min="5139" max="5139" width="9.375" style="1" bestFit="1" customWidth="1"/>
    <col min="5140" max="5376" width="9" style="1"/>
    <col min="5377" max="5379" width="3.375" style="1" customWidth="1"/>
    <col min="5380" max="5380" width="12.625" style="1" customWidth="1"/>
    <col min="5381" max="5381" width="13.25" style="1" customWidth="1"/>
    <col min="5382" max="5382" width="14.5" style="1" customWidth="1"/>
    <col min="5383" max="5383" width="13.375" style="1" customWidth="1"/>
    <col min="5384" max="5384" width="15" style="1" customWidth="1"/>
    <col min="5385" max="5385" width="15.875" style="1" customWidth="1"/>
    <col min="5386" max="5386" width="16.875" style="1" bestFit="1" customWidth="1"/>
    <col min="5387" max="5387" width="13.625" style="1" customWidth="1"/>
    <col min="5388" max="5388" width="16.875" style="1" bestFit="1" customWidth="1"/>
    <col min="5389" max="5390" width="9" style="1"/>
    <col min="5391" max="5391" width="9.375" style="1" bestFit="1" customWidth="1"/>
    <col min="5392" max="5394" width="9" style="1"/>
    <col min="5395" max="5395" width="9.375" style="1" bestFit="1" customWidth="1"/>
    <col min="5396" max="5632" width="9" style="1"/>
    <col min="5633" max="5635" width="3.375" style="1" customWidth="1"/>
    <col min="5636" max="5636" width="12.625" style="1" customWidth="1"/>
    <col min="5637" max="5637" width="13.25" style="1" customWidth="1"/>
    <col min="5638" max="5638" width="14.5" style="1" customWidth="1"/>
    <col min="5639" max="5639" width="13.375" style="1" customWidth="1"/>
    <col min="5640" max="5640" width="15" style="1" customWidth="1"/>
    <col min="5641" max="5641" width="15.875" style="1" customWidth="1"/>
    <col min="5642" max="5642" width="16.875" style="1" bestFit="1" customWidth="1"/>
    <col min="5643" max="5643" width="13.625" style="1" customWidth="1"/>
    <col min="5644" max="5644" width="16.875" style="1" bestFit="1" customWidth="1"/>
    <col min="5645" max="5646" width="9" style="1"/>
    <col min="5647" max="5647" width="9.375" style="1" bestFit="1" customWidth="1"/>
    <col min="5648" max="5650" width="9" style="1"/>
    <col min="5651" max="5651" width="9.375" style="1" bestFit="1" customWidth="1"/>
    <col min="5652" max="5888" width="9" style="1"/>
    <col min="5889" max="5891" width="3.375" style="1" customWidth="1"/>
    <col min="5892" max="5892" width="12.625" style="1" customWidth="1"/>
    <col min="5893" max="5893" width="13.25" style="1" customWidth="1"/>
    <col min="5894" max="5894" width="14.5" style="1" customWidth="1"/>
    <col min="5895" max="5895" width="13.375" style="1" customWidth="1"/>
    <col min="5896" max="5896" width="15" style="1" customWidth="1"/>
    <col min="5897" max="5897" width="15.875" style="1" customWidth="1"/>
    <col min="5898" max="5898" width="16.875" style="1" bestFit="1" customWidth="1"/>
    <col min="5899" max="5899" width="13.625" style="1" customWidth="1"/>
    <col min="5900" max="5900" width="16.875" style="1" bestFit="1" customWidth="1"/>
    <col min="5901" max="5902" width="9" style="1"/>
    <col min="5903" max="5903" width="9.375" style="1" bestFit="1" customWidth="1"/>
    <col min="5904" max="5906" width="9" style="1"/>
    <col min="5907" max="5907" width="9.375" style="1" bestFit="1" customWidth="1"/>
    <col min="5908" max="6144" width="9" style="1"/>
    <col min="6145" max="6147" width="3.375" style="1" customWidth="1"/>
    <col min="6148" max="6148" width="12.625" style="1" customWidth="1"/>
    <col min="6149" max="6149" width="13.25" style="1" customWidth="1"/>
    <col min="6150" max="6150" width="14.5" style="1" customWidth="1"/>
    <col min="6151" max="6151" width="13.375" style="1" customWidth="1"/>
    <col min="6152" max="6152" width="15" style="1" customWidth="1"/>
    <col min="6153" max="6153" width="15.875" style="1" customWidth="1"/>
    <col min="6154" max="6154" width="16.875" style="1" bestFit="1" customWidth="1"/>
    <col min="6155" max="6155" width="13.625" style="1" customWidth="1"/>
    <col min="6156" max="6156" width="16.875" style="1" bestFit="1" customWidth="1"/>
    <col min="6157" max="6158" width="9" style="1"/>
    <col min="6159" max="6159" width="9.375" style="1" bestFit="1" customWidth="1"/>
    <col min="6160" max="6162" width="9" style="1"/>
    <col min="6163" max="6163" width="9.375" style="1" bestFit="1" customWidth="1"/>
    <col min="6164" max="6400" width="9" style="1"/>
    <col min="6401" max="6403" width="3.375" style="1" customWidth="1"/>
    <col min="6404" max="6404" width="12.625" style="1" customWidth="1"/>
    <col min="6405" max="6405" width="13.25" style="1" customWidth="1"/>
    <col min="6406" max="6406" width="14.5" style="1" customWidth="1"/>
    <col min="6407" max="6407" width="13.375" style="1" customWidth="1"/>
    <col min="6408" max="6408" width="15" style="1" customWidth="1"/>
    <col min="6409" max="6409" width="15.875" style="1" customWidth="1"/>
    <col min="6410" max="6410" width="16.875" style="1" bestFit="1" customWidth="1"/>
    <col min="6411" max="6411" width="13.625" style="1" customWidth="1"/>
    <col min="6412" max="6412" width="16.875" style="1" bestFit="1" customWidth="1"/>
    <col min="6413" max="6414" width="9" style="1"/>
    <col min="6415" max="6415" width="9.375" style="1" bestFit="1" customWidth="1"/>
    <col min="6416" max="6418" width="9" style="1"/>
    <col min="6419" max="6419" width="9.375" style="1" bestFit="1" customWidth="1"/>
    <col min="6420" max="6656" width="9" style="1"/>
    <col min="6657" max="6659" width="3.375" style="1" customWidth="1"/>
    <col min="6660" max="6660" width="12.625" style="1" customWidth="1"/>
    <col min="6661" max="6661" width="13.25" style="1" customWidth="1"/>
    <col min="6662" max="6662" width="14.5" style="1" customWidth="1"/>
    <col min="6663" max="6663" width="13.375" style="1" customWidth="1"/>
    <col min="6664" max="6664" width="15" style="1" customWidth="1"/>
    <col min="6665" max="6665" width="15.875" style="1" customWidth="1"/>
    <col min="6666" max="6666" width="16.875" style="1" bestFit="1" customWidth="1"/>
    <col min="6667" max="6667" width="13.625" style="1" customWidth="1"/>
    <col min="6668" max="6668" width="16.875" style="1" bestFit="1" customWidth="1"/>
    <col min="6669" max="6670" width="9" style="1"/>
    <col min="6671" max="6671" width="9.375" style="1" bestFit="1" customWidth="1"/>
    <col min="6672" max="6674" width="9" style="1"/>
    <col min="6675" max="6675" width="9.375" style="1" bestFit="1" customWidth="1"/>
    <col min="6676" max="6912" width="9" style="1"/>
    <col min="6913" max="6915" width="3.375" style="1" customWidth="1"/>
    <col min="6916" max="6916" width="12.625" style="1" customWidth="1"/>
    <col min="6917" max="6917" width="13.25" style="1" customWidth="1"/>
    <col min="6918" max="6918" width="14.5" style="1" customWidth="1"/>
    <col min="6919" max="6919" width="13.375" style="1" customWidth="1"/>
    <col min="6920" max="6920" width="15" style="1" customWidth="1"/>
    <col min="6921" max="6921" width="15.875" style="1" customWidth="1"/>
    <col min="6922" max="6922" width="16.875" style="1" bestFit="1" customWidth="1"/>
    <col min="6923" max="6923" width="13.625" style="1" customWidth="1"/>
    <col min="6924" max="6924" width="16.875" style="1" bestFit="1" customWidth="1"/>
    <col min="6925" max="6926" width="9" style="1"/>
    <col min="6927" max="6927" width="9.375" style="1" bestFit="1" customWidth="1"/>
    <col min="6928" max="6930" width="9" style="1"/>
    <col min="6931" max="6931" width="9.375" style="1" bestFit="1" customWidth="1"/>
    <col min="6932" max="7168" width="9" style="1"/>
    <col min="7169" max="7171" width="3.375" style="1" customWidth="1"/>
    <col min="7172" max="7172" width="12.625" style="1" customWidth="1"/>
    <col min="7173" max="7173" width="13.25" style="1" customWidth="1"/>
    <col min="7174" max="7174" width="14.5" style="1" customWidth="1"/>
    <col min="7175" max="7175" width="13.375" style="1" customWidth="1"/>
    <col min="7176" max="7176" width="15" style="1" customWidth="1"/>
    <col min="7177" max="7177" width="15.875" style="1" customWidth="1"/>
    <col min="7178" max="7178" width="16.875" style="1" bestFit="1" customWidth="1"/>
    <col min="7179" max="7179" width="13.625" style="1" customWidth="1"/>
    <col min="7180" max="7180" width="16.875" style="1" bestFit="1" customWidth="1"/>
    <col min="7181" max="7182" width="9" style="1"/>
    <col min="7183" max="7183" width="9.375" style="1" bestFit="1" customWidth="1"/>
    <col min="7184" max="7186" width="9" style="1"/>
    <col min="7187" max="7187" width="9.375" style="1" bestFit="1" customWidth="1"/>
    <col min="7188" max="7424" width="9" style="1"/>
    <col min="7425" max="7427" width="3.375" style="1" customWidth="1"/>
    <col min="7428" max="7428" width="12.625" style="1" customWidth="1"/>
    <col min="7429" max="7429" width="13.25" style="1" customWidth="1"/>
    <col min="7430" max="7430" width="14.5" style="1" customWidth="1"/>
    <col min="7431" max="7431" width="13.375" style="1" customWidth="1"/>
    <col min="7432" max="7432" width="15" style="1" customWidth="1"/>
    <col min="7433" max="7433" width="15.875" style="1" customWidth="1"/>
    <col min="7434" max="7434" width="16.875" style="1" bestFit="1" customWidth="1"/>
    <col min="7435" max="7435" width="13.625" style="1" customWidth="1"/>
    <col min="7436" max="7436" width="16.875" style="1" bestFit="1" customWidth="1"/>
    <col min="7437" max="7438" width="9" style="1"/>
    <col min="7439" max="7439" width="9.375" style="1" bestFit="1" customWidth="1"/>
    <col min="7440" max="7442" width="9" style="1"/>
    <col min="7443" max="7443" width="9.375" style="1" bestFit="1" customWidth="1"/>
    <col min="7444" max="7680" width="9" style="1"/>
    <col min="7681" max="7683" width="3.375" style="1" customWidth="1"/>
    <col min="7684" max="7684" width="12.625" style="1" customWidth="1"/>
    <col min="7685" max="7685" width="13.25" style="1" customWidth="1"/>
    <col min="7686" max="7686" width="14.5" style="1" customWidth="1"/>
    <col min="7687" max="7687" width="13.375" style="1" customWidth="1"/>
    <col min="7688" max="7688" width="15" style="1" customWidth="1"/>
    <col min="7689" max="7689" width="15.875" style="1" customWidth="1"/>
    <col min="7690" max="7690" width="16.875" style="1" bestFit="1" customWidth="1"/>
    <col min="7691" max="7691" width="13.625" style="1" customWidth="1"/>
    <col min="7692" max="7692" width="16.875" style="1" bestFit="1" customWidth="1"/>
    <col min="7693" max="7694" width="9" style="1"/>
    <col min="7695" max="7695" width="9.375" style="1" bestFit="1" customWidth="1"/>
    <col min="7696" max="7698" width="9" style="1"/>
    <col min="7699" max="7699" width="9.375" style="1" bestFit="1" customWidth="1"/>
    <col min="7700" max="7936" width="9" style="1"/>
    <col min="7937" max="7939" width="3.375" style="1" customWidth="1"/>
    <col min="7940" max="7940" width="12.625" style="1" customWidth="1"/>
    <col min="7941" max="7941" width="13.25" style="1" customWidth="1"/>
    <col min="7942" max="7942" width="14.5" style="1" customWidth="1"/>
    <col min="7943" max="7943" width="13.375" style="1" customWidth="1"/>
    <col min="7944" max="7944" width="15" style="1" customWidth="1"/>
    <col min="7945" max="7945" width="15.875" style="1" customWidth="1"/>
    <col min="7946" max="7946" width="16.875" style="1" bestFit="1" customWidth="1"/>
    <col min="7947" max="7947" width="13.625" style="1" customWidth="1"/>
    <col min="7948" max="7948" width="16.875" style="1" bestFit="1" customWidth="1"/>
    <col min="7949" max="7950" width="9" style="1"/>
    <col min="7951" max="7951" width="9.375" style="1" bestFit="1" customWidth="1"/>
    <col min="7952" max="7954" width="9" style="1"/>
    <col min="7955" max="7955" width="9.375" style="1" bestFit="1" customWidth="1"/>
    <col min="7956" max="8192" width="9" style="1"/>
    <col min="8193" max="8195" width="3.375" style="1" customWidth="1"/>
    <col min="8196" max="8196" width="12.625" style="1" customWidth="1"/>
    <col min="8197" max="8197" width="13.25" style="1" customWidth="1"/>
    <col min="8198" max="8198" width="14.5" style="1" customWidth="1"/>
    <col min="8199" max="8199" width="13.375" style="1" customWidth="1"/>
    <col min="8200" max="8200" width="15" style="1" customWidth="1"/>
    <col min="8201" max="8201" width="15.875" style="1" customWidth="1"/>
    <col min="8202" max="8202" width="16.875" style="1" bestFit="1" customWidth="1"/>
    <col min="8203" max="8203" width="13.625" style="1" customWidth="1"/>
    <col min="8204" max="8204" width="16.875" style="1" bestFit="1" customWidth="1"/>
    <col min="8205" max="8206" width="9" style="1"/>
    <col min="8207" max="8207" width="9.375" style="1" bestFit="1" customWidth="1"/>
    <col min="8208" max="8210" width="9" style="1"/>
    <col min="8211" max="8211" width="9.375" style="1" bestFit="1" customWidth="1"/>
    <col min="8212" max="8448" width="9" style="1"/>
    <col min="8449" max="8451" width="3.375" style="1" customWidth="1"/>
    <col min="8452" max="8452" width="12.625" style="1" customWidth="1"/>
    <col min="8453" max="8453" width="13.25" style="1" customWidth="1"/>
    <col min="8454" max="8454" width="14.5" style="1" customWidth="1"/>
    <col min="8455" max="8455" width="13.375" style="1" customWidth="1"/>
    <col min="8456" max="8456" width="15" style="1" customWidth="1"/>
    <col min="8457" max="8457" width="15.875" style="1" customWidth="1"/>
    <col min="8458" max="8458" width="16.875" style="1" bestFit="1" customWidth="1"/>
    <col min="8459" max="8459" width="13.625" style="1" customWidth="1"/>
    <col min="8460" max="8460" width="16.875" style="1" bestFit="1" customWidth="1"/>
    <col min="8461" max="8462" width="9" style="1"/>
    <col min="8463" max="8463" width="9.375" style="1" bestFit="1" customWidth="1"/>
    <col min="8464" max="8466" width="9" style="1"/>
    <col min="8467" max="8467" width="9.375" style="1" bestFit="1" customWidth="1"/>
    <col min="8468" max="8704" width="9" style="1"/>
    <col min="8705" max="8707" width="3.375" style="1" customWidth="1"/>
    <col min="8708" max="8708" width="12.625" style="1" customWidth="1"/>
    <col min="8709" max="8709" width="13.25" style="1" customWidth="1"/>
    <col min="8710" max="8710" width="14.5" style="1" customWidth="1"/>
    <col min="8711" max="8711" width="13.375" style="1" customWidth="1"/>
    <col min="8712" max="8712" width="15" style="1" customWidth="1"/>
    <col min="8713" max="8713" width="15.875" style="1" customWidth="1"/>
    <col min="8714" max="8714" width="16.875" style="1" bestFit="1" customWidth="1"/>
    <col min="8715" max="8715" width="13.625" style="1" customWidth="1"/>
    <col min="8716" max="8716" width="16.875" style="1" bestFit="1" customWidth="1"/>
    <col min="8717" max="8718" width="9" style="1"/>
    <col min="8719" max="8719" width="9.375" style="1" bestFit="1" customWidth="1"/>
    <col min="8720" max="8722" width="9" style="1"/>
    <col min="8723" max="8723" width="9.375" style="1" bestFit="1" customWidth="1"/>
    <col min="8724" max="8960" width="9" style="1"/>
    <col min="8961" max="8963" width="3.375" style="1" customWidth="1"/>
    <col min="8964" max="8964" width="12.625" style="1" customWidth="1"/>
    <col min="8965" max="8965" width="13.25" style="1" customWidth="1"/>
    <col min="8966" max="8966" width="14.5" style="1" customWidth="1"/>
    <col min="8967" max="8967" width="13.375" style="1" customWidth="1"/>
    <col min="8968" max="8968" width="15" style="1" customWidth="1"/>
    <col min="8969" max="8969" width="15.875" style="1" customWidth="1"/>
    <col min="8970" max="8970" width="16.875" style="1" bestFit="1" customWidth="1"/>
    <col min="8971" max="8971" width="13.625" style="1" customWidth="1"/>
    <col min="8972" max="8972" width="16.875" style="1" bestFit="1" customWidth="1"/>
    <col min="8973" max="8974" width="9" style="1"/>
    <col min="8975" max="8975" width="9.375" style="1" bestFit="1" customWidth="1"/>
    <col min="8976" max="8978" width="9" style="1"/>
    <col min="8979" max="8979" width="9.375" style="1" bestFit="1" customWidth="1"/>
    <col min="8980" max="9216" width="9" style="1"/>
    <col min="9217" max="9219" width="3.375" style="1" customWidth="1"/>
    <col min="9220" max="9220" width="12.625" style="1" customWidth="1"/>
    <col min="9221" max="9221" width="13.25" style="1" customWidth="1"/>
    <col min="9222" max="9222" width="14.5" style="1" customWidth="1"/>
    <col min="9223" max="9223" width="13.375" style="1" customWidth="1"/>
    <col min="9224" max="9224" width="15" style="1" customWidth="1"/>
    <col min="9225" max="9225" width="15.875" style="1" customWidth="1"/>
    <col min="9226" max="9226" width="16.875" style="1" bestFit="1" customWidth="1"/>
    <col min="9227" max="9227" width="13.625" style="1" customWidth="1"/>
    <col min="9228" max="9228" width="16.875" style="1" bestFit="1" customWidth="1"/>
    <col min="9229" max="9230" width="9" style="1"/>
    <col min="9231" max="9231" width="9.375" style="1" bestFit="1" customWidth="1"/>
    <col min="9232" max="9234" width="9" style="1"/>
    <col min="9235" max="9235" width="9.375" style="1" bestFit="1" customWidth="1"/>
    <col min="9236" max="9472" width="9" style="1"/>
    <col min="9473" max="9475" width="3.375" style="1" customWidth="1"/>
    <col min="9476" max="9476" width="12.625" style="1" customWidth="1"/>
    <col min="9477" max="9477" width="13.25" style="1" customWidth="1"/>
    <col min="9478" max="9478" width="14.5" style="1" customWidth="1"/>
    <col min="9479" max="9479" width="13.375" style="1" customWidth="1"/>
    <col min="9480" max="9480" width="15" style="1" customWidth="1"/>
    <col min="9481" max="9481" width="15.875" style="1" customWidth="1"/>
    <col min="9482" max="9482" width="16.875" style="1" bestFit="1" customWidth="1"/>
    <col min="9483" max="9483" width="13.625" style="1" customWidth="1"/>
    <col min="9484" max="9484" width="16.875" style="1" bestFit="1" customWidth="1"/>
    <col min="9485" max="9486" width="9" style="1"/>
    <col min="9487" max="9487" width="9.375" style="1" bestFit="1" customWidth="1"/>
    <col min="9488" max="9490" width="9" style="1"/>
    <col min="9491" max="9491" width="9.375" style="1" bestFit="1" customWidth="1"/>
    <col min="9492" max="9728" width="9" style="1"/>
    <col min="9729" max="9731" width="3.375" style="1" customWidth="1"/>
    <col min="9732" max="9732" width="12.625" style="1" customWidth="1"/>
    <col min="9733" max="9733" width="13.25" style="1" customWidth="1"/>
    <col min="9734" max="9734" width="14.5" style="1" customWidth="1"/>
    <col min="9735" max="9735" width="13.375" style="1" customWidth="1"/>
    <col min="9736" max="9736" width="15" style="1" customWidth="1"/>
    <col min="9737" max="9737" width="15.875" style="1" customWidth="1"/>
    <col min="9738" max="9738" width="16.875" style="1" bestFit="1" customWidth="1"/>
    <col min="9739" max="9739" width="13.625" style="1" customWidth="1"/>
    <col min="9740" max="9740" width="16.875" style="1" bestFit="1" customWidth="1"/>
    <col min="9741" max="9742" width="9" style="1"/>
    <col min="9743" max="9743" width="9.375" style="1" bestFit="1" customWidth="1"/>
    <col min="9744" max="9746" width="9" style="1"/>
    <col min="9747" max="9747" width="9.375" style="1" bestFit="1" customWidth="1"/>
    <col min="9748" max="9984" width="9" style="1"/>
    <col min="9985" max="9987" width="3.375" style="1" customWidth="1"/>
    <col min="9988" max="9988" width="12.625" style="1" customWidth="1"/>
    <col min="9989" max="9989" width="13.25" style="1" customWidth="1"/>
    <col min="9990" max="9990" width="14.5" style="1" customWidth="1"/>
    <col min="9991" max="9991" width="13.375" style="1" customWidth="1"/>
    <col min="9992" max="9992" width="15" style="1" customWidth="1"/>
    <col min="9993" max="9993" width="15.875" style="1" customWidth="1"/>
    <col min="9994" max="9994" width="16.875" style="1" bestFit="1" customWidth="1"/>
    <col min="9995" max="9995" width="13.625" style="1" customWidth="1"/>
    <col min="9996" max="9996" width="16.875" style="1" bestFit="1" customWidth="1"/>
    <col min="9997" max="9998" width="9" style="1"/>
    <col min="9999" max="9999" width="9.375" style="1" bestFit="1" customWidth="1"/>
    <col min="10000" max="10002" width="9" style="1"/>
    <col min="10003" max="10003" width="9.375" style="1" bestFit="1" customWidth="1"/>
    <col min="10004" max="10240" width="9" style="1"/>
    <col min="10241" max="10243" width="3.375" style="1" customWidth="1"/>
    <col min="10244" max="10244" width="12.625" style="1" customWidth="1"/>
    <col min="10245" max="10245" width="13.25" style="1" customWidth="1"/>
    <col min="10246" max="10246" width="14.5" style="1" customWidth="1"/>
    <col min="10247" max="10247" width="13.375" style="1" customWidth="1"/>
    <col min="10248" max="10248" width="15" style="1" customWidth="1"/>
    <col min="10249" max="10249" width="15.875" style="1" customWidth="1"/>
    <col min="10250" max="10250" width="16.875" style="1" bestFit="1" customWidth="1"/>
    <col min="10251" max="10251" width="13.625" style="1" customWidth="1"/>
    <col min="10252" max="10252" width="16.875" style="1" bestFit="1" customWidth="1"/>
    <col min="10253" max="10254" width="9" style="1"/>
    <col min="10255" max="10255" width="9.375" style="1" bestFit="1" customWidth="1"/>
    <col min="10256" max="10258" width="9" style="1"/>
    <col min="10259" max="10259" width="9.375" style="1" bestFit="1" customWidth="1"/>
    <col min="10260" max="10496" width="9" style="1"/>
    <col min="10497" max="10499" width="3.375" style="1" customWidth="1"/>
    <col min="10500" max="10500" width="12.625" style="1" customWidth="1"/>
    <col min="10501" max="10501" width="13.25" style="1" customWidth="1"/>
    <col min="10502" max="10502" width="14.5" style="1" customWidth="1"/>
    <col min="10503" max="10503" width="13.375" style="1" customWidth="1"/>
    <col min="10504" max="10504" width="15" style="1" customWidth="1"/>
    <col min="10505" max="10505" width="15.875" style="1" customWidth="1"/>
    <col min="10506" max="10506" width="16.875" style="1" bestFit="1" customWidth="1"/>
    <col min="10507" max="10507" width="13.625" style="1" customWidth="1"/>
    <col min="10508" max="10508" width="16.875" style="1" bestFit="1" customWidth="1"/>
    <col min="10509" max="10510" width="9" style="1"/>
    <col min="10511" max="10511" width="9.375" style="1" bestFit="1" customWidth="1"/>
    <col min="10512" max="10514" width="9" style="1"/>
    <col min="10515" max="10515" width="9.375" style="1" bestFit="1" customWidth="1"/>
    <col min="10516" max="10752" width="9" style="1"/>
    <col min="10753" max="10755" width="3.375" style="1" customWidth="1"/>
    <col min="10756" max="10756" width="12.625" style="1" customWidth="1"/>
    <col min="10757" max="10757" width="13.25" style="1" customWidth="1"/>
    <col min="10758" max="10758" width="14.5" style="1" customWidth="1"/>
    <col min="10759" max="10759" width="13.375" style="1" customWidth="1"/>
    <col min="10760" max="10760" width="15" style="1" customWidth="1"/>
    <col min="10761" max="10761" width="15.875" style="1" customWidth="1"/>
    <col min="10762" max="10762" width="16.875" style="1" bestFit="1" customWidth="1"/>
    <col min="10763" max="10763" width="13.625" style="1" customWidth="1"/>
    <col min="10764" max="10764" width="16.875" style="1" bestFit="1" customWidth="1"/>
    <col min="10765" max="10766" width="9" style="1"/>
    <col min="10767" max="10767" width="9.375" style="1" bestFit="1" customWidth="1"/>
    <col min="10768" max="10770" width="9" style="1"/>
    <col min="10771" max="10771" width="9.375" style="1" bestFit="1" customWidth="1"/>
    <col min="10772" max="11008" width="9" style="1"/>
    <col min="11009" max="11011" width="3.375" style="1" customWidth="1"/>
    <col min="11012" max="11012" width="12.625" style="1" customWidth="1"/>
    <col min="11013" max="11013" width="13.25" style="1" customWidth="1"/>
    <col min="11014" max="11014" width="14.5" style="1" customWidth="1"/>
    <col min="11015" max="11015" width="13.375" style="1" customWidth="1"/>
    <col min="11016" max="11016" width="15" style="1" customWidth="1"/>
    <col min="11017" max="11017" width="15.875" style="1" customWidth="1"/>
    <col min="11018" max="11018" width="16.875" style="1" bestFit="1" customWidth="1"/>
    <col min="11019" max="11019" width="13.625" style="1" customWidth="1"/>
    <col min="11020" max="11020" width="16.875" style="1" bestFit="1" customWidth="1"/>
    <col min="11021" max="11022" width="9" style="1"/>
    <col min="11023" max="11023" width="9.375" style="1" bestFit="1" customWidth="1"/>
    <col min="11024" max="11026" width="9" style="1"/>
    <col min="11027" max="11027" width="9.375" style="1" bestFit="1" customWidth="1"/>
    <col min="11028" max="11264" width="9" style="1"/>
    <col min="11265" max="11267" width="3.375" style="1" customWidth="1"/>
    <col min="11268" max="11268" width="12.625" style="1" customWidth="1"/>
    <col min="11269" max="11269" width="13.25" style="1" customWidth="1"/>
    <col min="11270" max="11270" width="14.5" style="1" customWidth="1"/>
    <col min="11271" max="11271" width="13.375" style="1" customWidth="1"/>
    <col min="11272" max="11272" width="15" style="1" customWidth="1"/>
    <col min="11273" max="11273" width="15.875" style="1" customWidth="1"/>
    <col min="11274" max="11274" width="16.875" style="1" bestFit="1" customWidth="1"/>
    <col min="11275" max="11275" width="13.625" style="1" customWidth="1"/>
    <col min="11276" max="11276" width="16.875" style="1" bestFit="1" customWidth="1"/>
    <col min="11277" max="11278" width="9" style="1"/>
    <col min="11279" max="11279" width="9.375" style="1" bestFit="1" customWidth="1"/>
    <col min="11280" max="11282" width="9" style="1"/>
    <col min="11283" max="11283" width="9.375" style="1" bestFit="1" customWidth="1"/>
    <col min="11284" max="11520" width="9" style="1"/>
    <col min="11521" max="11523" width="3.375" style="1" customWidth="1"/>
    <col min="11524" max="11524" width="12.625" style="1" customWidth="1"/>
    <col min="11525" max="11525" width="13.25" style="1" customWidth="1"/>
    <col min="11526" max="11526" width="14.5" style="1" customWidth="1"/>
    <col min="11527" max="11527" width="13.375" style="1" customWidth="1"/>
    <col min="11528" max="11528" width="15" style="1" customWidth="1"/>
    <col min="11529" max="11529" width="15.875" style="1" customWidth="1"/>
    <col min="11530" max="11530" width="16.875" style="1" bestFit="1" customWidth="1"/>
    <col min="11531" max="11531" width="13.625" style="1" customWidth="1"/>
    <col min="11532" max="11532" width="16.875" style="1" bestFit="1" customWidth="1"/>
    <col min="11533" max="11534" width="9" style="1"/>
    <col min="11535" max="11535" width="9.375" style="1" bestFit="1" customWidth="1"/>
    <col min="11536" max="11538" width="9" style="1"/>
    <col min="11539" max="11539" width="9.375" style="1" bestFit="1" customWidth="1"/>
    <col min="11540" max="11776" width="9" style="1"/>
    <col min="11777" max="11779" width="3.375" style="1" customWidth="1"/>
    <col min="11780" max="11780" width="12.625" style="1" customWidth="1"/>
    <col min="11781" max="11781" width="13.25" style="1" customWidth="1"/>
    <col min="11782" max="11782" width="14.5" style="1" customWidth="1"/>
    <col min="11783" max="11783" width="13.375" style="1" customWidth="1"/>
    <col min="11784" max="11784" width="15" style="1" customWidth="1"/>
    <col min="11785" max="11785" width="15.875" style="1" customWidth="1"/>
    <col min="11786" max="11786" width="16.875" style="1" bestFit="1" customWidth="1"/>
    <col min="11787" max="11787" width="13.625" style="1" customWidth="1"/>
    <col min="11788" max="11788" width="16.875" style="1" bestFit="1" customWidth="1"/>
    <col min="11789" max="11790" width="9" style="1"/>
    <col min="11791" max="11791" width="9.375" style="1" bestFit="1" customWidth="1"/>
    <col min="11792" max="11794" width="9" style="1"/>
    <col min="11795" max="11795" width="9.375" style="1" bestFit="1" customWidth="1"/>
    <col min="11796" max="12032" width="9" style="1"/>
    <col min="12033" max="12035" width="3.375" style="1" customWidth="1"/>
    <col min="12036" max="12036" width="12.625" style="1" customWidth="1"/>
    <col min="12037" max="12037" width="13.25" style="1" customWidth="1"/>
    <col min="12038" max="12038" width="14.5" style="1" customWidth="1"/>
    <col min="12039" max="12039" width="13.375" style="1" customWidth="1"/>
    <col min="12040" max="12040" width="15" style="1" customWidth="1"/>
    <col min="12041" max="12041" width="15.875" style="1" customWidth="1"/>
    <col min="12042" max="12042" width="16.875" style="1" bestFit="1" customWidth="1"/>
    <col min="12043" max="12043" width="13.625" style="1" customWidth="1"/>
    <col min="12044" max="12044" width="16.875" style="1" bestFit="1" customWidth="1"/>
    <col min="12045" max="12046" width="9" style="1"/>
    <col min="12047" max="12047" width="9.375" style="1" bestFit="1" customWidth="1"/>
    <col min="12048" max="12050" width="9" style="1"/>
    <col min="12051" max="12051" width="9.375" style="1" bestFit="1" customWidth="1"/>
    <col min="12052" max="12288" width="9" style="1"/>
    <col min="12289" max="12291" width="3.375" style="1" customWidth="1"/>
    <col min="12292" max="12292" width="12.625" style="1" customWidth="1"/>
    <col min="12293" max="12293" width="13.25" style="1" customWidth="1"/>
    <col min="12294" max="12294" width="14.5" style="1" customWidth="1"/>
    <col min="12295" max="12295" width="13.375" style="1" customWidth="1"/>
    <col min="12296" max="12296" width="15" style="1" customWidth="1"/>
    <col min="12297" max="12297" width="15.875" style="1" customWidth="1"/>
    <col min="12298" max="12298" width="16.875" style="1" bestFit="1" customWidth="1"/>
    <col min="12299" max="12299" width="13.625" style="1" customWidth="1"/>
    <col min="12300" max="12300" width="16.875" style="1" bestFit="1" customWidth="1"/>
    <col min="12301" max="12302" width="9" style="1"/>
    <col min="12303" max="12303" width="9.375" style="1" bestFit="1" customWidth="1"/>
    <col min="12304" max="12306" width="9" style="1"/>
    <col min="12307" max="12307" width="9.375" style="1" bestFit="1" customWidth="1"/>
    <col min="12308" max="12544" width="9" style="1"/>
    <col min="12545" max="12547" width="3.375" style="1" customWidth="1"/>
    <col min="12548" max="12548" width="12.625" style="1" customWidth="1"/>
    <col min="12549" max="12549" width="13.25" style="1" customWidth="1"/>
    <col min="12550" max="12550" width="14.5" style="1" customWidth="1"/>
    <col min="12551" max="12551" width="13.375" style="1" customWidth="1"/>
    <col min="12552" max="12552" width="15" style="1" customWidth="1"/>
    <col min="12553" max="12553" width="15.875" style="1" customWidth="1"/>
    <col min="12554" max="12554" width="16.875" style="1" bestFit="1" customWidth="1"/>
    <col min="12555" max="12555" width="13.625" style="1" customWidth="1"/>
    <col min="12556" max="12556" width="16.875" style="1" bestFit="1" customWidth="1"/>
    <col min="12557" max="12558" width="9" style="1"/>
    <col min="12559" max="12559" width="9.375" style="1" bestFit="1" customWidth="1"/>
    <col min="12560" max="12562" width="9" style="1"/>
    <col min="12563" max="12563" width="9.375" style="1" bestFit="1" customWidth="1"/>
    <col min="12564" max="12800" width="9" style="1"/>
    <col min="12801" max="12803" width="3.375" style="1" customWidth="1"/>
    <col min="12804" max="12804" width="12.625" style="1" customWidth="1"/>
    <col min="12805" max="12805" width="13.25" style="1" customWidth="1"/>
    <col min="12806" max="12806" width="14.5" style="1" customWidth="1"/>
    <col min="12807" max="12807" width="13.375" style="1" customWidth="1"/>
    <col min="12808" max="12808" width="15" style="1" customWidth="1"/>
    <col min="12809" max="12809" width="15.875" style="1" customWidth="1"/>
    <col min="12810" max="12810" width="16.875" style="1" bestFit="1" customWidth="1"/>
    <col min="12811" max="12811" width="13.625" style="1" customWidth="1"/>
    <col min="12812" max="12812" width="16.875" style="1" bestFit="1" customWidth="1"/>
    <col min="12813" max="12814" width="9" style="1"/>
    <col min="12815" max="12815" width="9.375" style="1" bestFit="1" customWidth="1"/>
    <col min="12816" max="12818" width="9" style="1"/>
    <col min="12819" max="12819" width="9.375" style="1" bestFit="1" customWidth="1"/>
    <col min="12820" max="13056" width="9" style="1"/>
    <col min="13057" max="13059" width="3.375" style="1" customWidth="1"/>
    <col min="13060" max="13060" width="12.625" style="1" customWidth="1"/>
    <col min="13061" max="13061" width="13.25" style="1" customWidth="1"/>
    <col min="13062" max="13062" width="14.5" style="1" customWidth="1"/>
    <col min="13063" max="13063" width="13.375" style="1" customWidth="1"/>
    <col min="13064" max="13064" width="15" style="1" customWidth="1"/>
    <col min="13065" max="13065" width="15.875" style="1" customWidth="1"/>
    <col min="13066" max="13066" width="16.875" style="1" bestFit="1" customWidth="1"/>
    <col min="13067" max="13067" width="13.625" style="1" customWidth="1"/>
    <col min="13068" max="13068" width="16.875" style="1" bestFit="1" customWidth="1"/>
    <col min="13069" max="13070" width="9" style="1"/>
    <col min="13071" max="13071" width="9.375" style="1" bestFit="1" customWidth="1"/>
    <col min="13072" max="13074" width="9" style="1"/>
    <col min="13075" max="13075" width="9.375" style="1" bestFit="1" customWidth="1"/>
    <col min="13076" max="13312" width="9" style="1"/>
    <col min="13313" max="13315" width="3.375" style="1" customWidth="1"/>
    <col min="13316" max="13316" width="12.625" style="1" customWidth="1"/>
    <col min="13317" max="13317" width="13.25" style="1" customWidth="1"/>
    <col min="13318" max="13318" width="14.5" style="1" customWidth="1"/>
    <col min="13319" max="13319" width="13.375" style="1" customWidth="1"/>
    <col min="13320" max="13320" width="15" style="1" customWidth="1"/>
    <col min="13321" max="13321" width="15.875" style="1" customWidth="1"/>
    <col min="13322" max="13322" width="16.875" style="1" bestFit="1" customWidth="1"/>
    <col min="13323" max="13323" width="13.625" style="1" customWidth="1"/>
    <col min="13324" max="13324" width="16.875" style="1" bestFit="1" customWidth="1"/>
    <col min="13325" max="13326" width="9" style="1"/>
    <col min="13327" max="13327" width="9.375" style="1" bestFit="1" customWidth="1"/>
    <col min="13328" max="13330" width="9" style="1"/>
    <col min="13331" max="13331" width="9.375" style="1" bestFit="1" customWidth="1"/>
    <col min="13332" max="13568" width="9" style="1"/>
    <col min="13569" max="13571" width="3.375" style="1" customWidth="1"/>
    <col min="13572" max="13572" width="12.625" style="1" customWidth="1"/>
    <col min="13573" max="13573" width="13.25" style="1" customWidth="1"/>
    <col min="13574" max="13574" width="14.5" style="1" customWidth="1"/>
    <col min="13575" max="13575" width="13.375" style="1" customWidth="1"/>
    <col min="13576" max="13576" width="15" style="1" customWidth="1"/>
    <col min="13577" max="13577" width="15.875" style="1" customWidth="1"/>
    <col min="13578" max="13578" width="16.875" style="1" bestFit="1" customWidth="1"/>
    <col min="13579" max="13579" width="13.625" style="1" customWidth="1"/>
    <col min="13580" max="13580" width="16.875" style="1" bestFit="1" customWidth="1"/>
    <col min="13581" max="13582" width="9" style="1"/>
    <col min="13583" max="13583" width="9.375" style="1" bestFit="1" customWidth="1"/>
    <col min="13584" max="13586" width="9" style="1"/>
    <col min="13587" max="13587" width="9.375" style="1" bestFit="1" customWidth="1"/>
    <col min="13588" max="13824" width="9" style="1"/>
    <col min="13825" max="13827" width="3.375" style="1" customWidth="1"/>
    <col min="13828" max="13828" width="12.625" style="1" customWidth="1"/>
    <col min="13829" max="13829" width="13.25" style="1" customWidth="1"/>
    <col min="13830" max="13830" width="14.5" style="1" customWidth="1"/>
    <col min="13831" max="13831" width="13.375" style="1" customWidth="1"/>
    <col min="13832" max="13832" width="15" style="1" customWidth="1"/>
    <col min="13833" max="13833" width="15.875" style="1" customWidth="1"/>
    <col min="13834" max="13834" width="16.875" style="1" bestFit="1" customWidth="1"/>
    <col min="13835" max="13835" width="13.625" style="1" customWidth="1"/>
    <col min="13836" max="13836" width="16.875" style="1" bestFit="1" customWidth="1"/>
    <col min="13837" max="13838" width="9" style="1"/>
    <col min="13839" max="13839" width="9.375" style="1" bestFit="1" customWidth="1"/>
    <col min="13840" max="13842" width="9" style="1"/>
    <col min="13843" max="13843" width="9.375" style="1" bestFit="1" customWidth="1"/>
    <col min="13844" max="14080" width="9" style="1"/>
    <col min="14081" max="14083" width="3.375" style="1" customWidth="1"/>
    <col min="14084" max="14084" width="12.625" style="1" customWidth="1"/>
    <col min="14085" max="14085" width="13.25" style="1" customWidth="1"/>
    <col min="14086" max="14086" width="14.5" style="1" customWidth="1"/>
    <col min="14087" max="14087" width="13.375" style="1" customWidth="1"/>
    <col min="14088" max="14088" width="15" style="1" customWidth="1"/>
    <col min="14089" max="14089" width="15.875" style="1" customWidth="1"/>
    <col min="14090" max="14090" width="16.875" style="1" bestFit="1" customWidth="1"/>
    <col min="14091" max="14091" width="13.625" style="1" customWidth="1"/>
    <col min="14092" max="14092" width="16.875" style="1" bestFit="1" customWidth="1"/>
    <col min="14093" max="14094" width="9" style="1"/>
    <col min="14095" max="14095" width="9.375" style="1" bestFit="1" customWidth="1"/>
    <col min="14096" max="14098" width="9" style="1"/>
    <col min="14099" max="14099" width="9.375" style="1" bestFit="1" customWidth="1"/>
    <col min="14100" max="14336" width="9" style="1"/>
    <col min="14337" max="14339" width="3.375" style="1" customWidth="1"/>
    <col min="14340" max="14340" width="12.625" style="1" customWidth="1"/>
    <col min="14341" max="14341" width="13.25" style="1" customWidth="1"/>
    <col min="14342" max="14342" width="14.5" style="1" customWidth="1"/>
    <col min="14343" max="14343" width="13.375" style="1" customWidth="1"/>
    <col min="14344" max="14344" width="15" style="1" customWidth="1"/>
    <col min="14345" max="14345" width="15.875" style="1" customWidth="1"/>
    <col min="14346" max="14346" width="16.875" style="1" bestFit="1" customWidth="1"/>
    <col min="14347" max="14347" width="13.625" style="1" customWidth="1"/>
    <col min="14348" max="14348" width="16.875" style="1" bestFit="1" customWidth="1"/>
    <col min="14349" max="14350" width="9" style="1"/>
    <col min="14351" max="14351" width="9.375" style="1" bestFit="1" customWidth="1"/>
    <col min="14352" max="14354" width="9" style="1"/>
    <col min="14355" max="14355" width="9.375" style="1" bestFit="1" customWidth="1"/>
    <col min="14356" max="14592" width="9" style="1"/>
    <col min="14593" max="14595" width="3.375" style="1" customWidth="1"/>
    <col min="14596" max="14596" width="12.625" style="1" customWidth="1"/>
    <col min="14597" max="14597" width="13.25" style="1" customWidth="1"/>
    <col min="14598" max="14598" width="14.5" style="1" customWidth="1"/>
    <col min="14599" max="14599" width="13.375" style="1" customWidth="1"/>
    <col min="14600" max="14600" width="15" style="1" customWidth="1"/>
    <col min="14601" max="14601" width="15.875" style="1" customWidth="1"/>
    <col min="14602" max="14602" width="16.875" style="1" bestFit="1" customWidth="1"/>
    <col min="14603" max="14603" width="13.625" style="1" customWidth="1"/>
    <col min="14604" max="14604" width="16.875" style="1" bestFit="1" customWidth="1"/>
    <col min="14605" max="14606" width="9" style="1"/>
    <col min="14607" max="14607" width="9.375" style="1" bestFit="1" customWidth="1"/>
    <col min="14608" max="14610" width="9" style="1"/>
    <col min="14611" max="14611" width="9.375" style="1" bestFit="1" customWidth="1"/>
    <col min="14612" max="14848" width="9" style="1"/>
    <col min="14849" max="14851" width="3.375" style="1" customWidth="1"/>
    <col min="14852" max="14852" width="12.625" style="1" customWidth="1"/>
    <col min="14853" max="14853" width="13.25" style="1" customWidth="1"/>
    <col min="14854" max="14854" width="14.5" style="1" customWidth="1"/>
    <col min="14855" max="14855" width="13.375" style="1" customWidth="1"/>
    <col min="14856" max="14856" width="15" style="1" customWidth="1"/>
    <col min="14857" max="14857" width="15.875" style="1" customWidth="1"/>
    <col min="14858" max="14858" width="16.875" style="1" bestFit="1" customWidth="1"/>
    <col min="14859" max="14859" width="13.625" style="1" customWidth="1"/>
    <col min="14860" max="14860" width="16.875" style="1" bestFit="1" customWidth="1"/>
    <col min="14861" max="14862" width="9" style="1"/>
    <col min="14863" max="14863" width="9.375" style="1" bestFit="1" customWidth="1"/>
    <col min="14864" max="14866" width="9" style="1"/>
    <col min="14867" max="14867" width="9.375" style="1" bestFit="1" customWidth="1"/>
    <col min="14868" max="15104" width="9" style="1"/>
    <col min="15105" max="15107" width="3.375" style="1" customWidth="1"/>
    <col min="15108" max="15108" width="12.625" style="1" customWidth="1"/>
    <col min="15109" max="15109" width="13.25" style="1" customWidth="1"/>
    <col min="15110" max="15110" width="14.5" style="1" customWidth="1"/>
    <col min="15111" max="15111" width="13.375" style="1" customWidth="1"/>
    <col min="15112" max="15112" width="15" style="1" customWidth="1"/>
    <col min="15113" max="15113" width="15.875" style="1" customWidth="1"/>
    <col min="15114" max="15114" width="16.875" style="1" bestFit="1" customWidth="1"/>
    <col min="15115" max="15115" width="13.625" style="1" customWidth="1"/>
    <col min="15116" max="15116" width="16.875" style="1" bestFit="1" customWidth="1"/>
    <col min="15117" max="15118" width="9" style="1"/>
    <col min="15119" max="15119" width="9.375" style="1" bestFit="1" customWidth="1"/>
    <col min="15120" max="15122" width="9" style="1"/>
    <col min="15123" max="15123" width="9.375" style="1" bestFit="1" customWidth="1"/>
    <col min="15124" max="15360" width="9" style="1"/>
    <col min="15361" max="15363" width="3.375" style="1" customWidth="1"/>
    <col min="15364" max="15364" width="12.625" style="1" customWidth="1"/>
    <col min="15365" max="15365" width="13.25" style="1" customWidth="1"/>
    <col min="15366" max="15366" width="14.5" style="1" customWidth="1"/>
    <col min="15367" max="15367" width="13.375" style="1" customWidth="1"/>
    <col min="15368" max="15368" width="15" style="1" customWidth="1"/>
    <col min="15369" max="15369" width="15.875" style="1" customWidth="1"/>
    <col min="15370" max="15370" width="16.875" style="1" bestFit="1" customWidth="1"/>
    <col min="15371" max="15371" width="13.625" style="1" customWidth="1"/>
    <col min="15372" max="15372" width="16.875" style="1" bestFit="1" customWidth="1"/>
    <col min="15373" max="15374" width="9" style="1"/>
    <col min="15375" max="15375" width="9.375" style="1" bestFit="1" customWidth="1"/>
    <col min="15376" max="15378" width="9" style="1"/>
    <col min="15379" max="15379" width="9.375" style="1" bestFit="1" customWidth="1"/>
    <col min="15380" max="15616" width="9" style="1"/>
    <col min="15617" max="15619" width="3.375" style="1" customWidth="1"/>
    <col min="15620" max="15620" width="12.625" style="1" customWidth="1"/>
    <col min="15621" max="15621" width="13.25" style="1" customWidth="1"/>
    <col min="15622" max="15622" width="14.5" style="1" customWidth="1"/>
    <col min="15623" max="15623" width="13.375" style="1" customWidth="1"/>
    <col min="15624" max="15624" width="15" style="1" customWidth="1"/>
    <col min="15625" max="15625" width="15.875" style="1" customWidth="1"/>
    <col min="15626" max="15626" width="16.875" style="1" bestFit="1" customWidth="1"/>
    <col min="15627" max="15627" width="13.625" style="1" customWidth="1"/>
    <col min="15628" max="15628" width="16.875" style="1" bestFit="1" customWidth="1"/>
    <col min="15629" max="15630" width="9" style="1"/>
    <col min="15631" max="15631" width="9.375" style="1" bestFit="1" customWidth="1"/>
    <col min="15632" max="15634" width="9" style="1"/>
    <col min="15635" max="15635" width="9.375" style="1" bestFit="1" customWidth="1"/>
    <col min="15636" max="15872" width="9" style="1"/>
    <col min="15873" max="15875" width="3.375" style="1" customWidth="1"/>
    <col min="15876" max="15876" width="12.625" style="1" customWidth="1"/>
    <col min="15877" max="15877" width="13.25" style="1" customWidth="1"/>
    <col min="15878" max="15878" width="14.5" style="1" customWidth="1"/>
    <col min="15879" max="15879" width="13.375" style="1" customWidth="1"/>
    <col min="15880" max="15880" width="15" style="1" customWidth="1"/>
    <col min="15881" max="15881" width="15.875" style="1" customWidth="1"/>
    <col min="15882" max="15882" width="16.875" style="1" bestFit="1" customWidth="1"/>
    <col min="15883" max="15883" width="13.625" style="1" customWidth="1"/>
    <col min="15884" max="15884" width="16.875" style="1" bestFit="1" customWidth="1"/>
    <col min="15885" max="15886" width="9" style="1"/>
    <col min="15887" max="15887" width="9.375" style="1" bestFit="1" customWidth="1"/>
    <col min="15888" max="15890" width="9" style="1"/>
    <col min="15891" max="15891" width="9.375" style="1" bestFit="1" customWidth="1"/>
    <col min="15892" max="16128" width="9" style="1"/>
    <col min="16129" max="16131" width="3.375" style="1" customWidth="1"/>
    <col min="16132" max="16132" width="12.625" style="1" customWidth="1"/>
    <col min="16133" max="16133" width="13.25" style="1" customWidth="1"/>
    <col min="16134" max="16134" width="14.5" style="1" customWidth="1"/>
    <col min="16135" max="16135" width="13.375" style="1" customWidth="1"/>
    <col min="16136" max="16136" width="15" style="1" customWidth="1"/>
    <col min="16137" max="16137" width="15.875" style="1" customWidth="1"/>
    <col min="16138" max="16138" width="16.875" style="1" bestFit="1" customWidth="1"/>
    <col min="16139" max="16139" width="13.625" style="1" customWidth="1"/>
    <col min="16140" max="16140" width="16.875" style="1" bestFit="1" customWidth="1"/>
    <col min="16141" max="16142" width="9" style="1"/>
    <col min="16143" max="16143" width="9.375" style="1" bestFit="1" customWidth="1"/>
    <col min="16144" max="16146" width="9" style="1"/>
    <col min="16147" max="16147" width="9.375" style="1" bestFit="1" customWidth="1"/>
    <col min="16148" max="16384" width="9" style="1"/>
  </cols>
  <sheetData>
    <row r="1" spans="2:12" ht="14.25" x14ac:dyDescent="0.15">
      <c r="B1" s="1" t="s">
        <v>0</v>
      </c>
      <c r="C1" s="2"/>
      <c r="D1" s="2"/>
    </row>
    <row r="2" spans="2:12" x14ac:dyDescent="0.15">
      <c r="B2" s="1" t="s">
        <v>1</v>
      </c>
    </row>
    <row r="3" spans="2:12" x14ac:dyDescent="0.15">
      <c r="B3" s="556" t="s">
        <v>2</v>
      </c>
      <c r="C3" s="556"/>
      <c r="D3" s="556"/>
      <c r="E3" s="556"/>
      <c r="F3" s="556"/>
      <c r="G3" s="556"/>
      <c r="H3" s="556"/>
      <c r="I3" s="556"/>
      <c r="J3" s="556"/>
      <c r="K3" s="556"/>
      <c r="L3" s="556"/>
    </row>
    <row r="4" spans="2:12" x14ac:dyDescent="0.15">
      <c r="B4" s="556"/>
      <c r="C4" s="556"/>
      <c r="D4" s="556"/>
      <c r="E4" s="556"/>
      <c r="F4" s="556"/>
      <c r="G4" s="556"/>
      <c r="H4" s="556"/>
      <c r="I4" s="556"/>
      <c r="J4" s="556"/>
      <c r="K4" s="556"/>
      <c r="L4" s="556"/>
    </row>
    <row r="5" spans="2:12" x14ac:dyDescent="0.15">
      <c r="B5" s="1" t="s">
        <v>3</v>
      </c>
    </row>
    <row r="6" spans="2:12" ht="12.75" thickBot="1" x14ac:dyDescent="0.2">
      <c r="B6" s="3" t="s">
        <v>4</v>
      </c>
      <c r="C6" s="3"/>
      <c r="D6" s="3"/>
      <c r="E6" s="3"/>
      <c r="F6" s="3"/>
      <c r="G6" s="3"/>
      <c r="H6" s="3"/>
      <c r="I6" s="3"/>
    </row>
    <row r="7" spans="2:12" ht="14.25" customHeight="1" thickBot="1" x14ac:dyDescent="0.2">
      <c r="B7" s="474" t="s">
        <v>5</v>
      </c>
      <c r="C7" s="475"/>
      <c r="D7" s="475"/>
      <c r="E7" s="476"/>
      <c r="F7" s="4" t="s">
        <v>6</v>
      </c>
      <c r="G7" s="566" t="s">
        <v>7</v>
      </c>
      <c r="H7" s="567"/>
      <c r="I7" s="566" t="s">
        <v>8</v>
      </c>
      <c r="J7" s="476"/>
    </row>
    <row r="8" spans="2:12" x14ac:dyDescent="0.15">
      <c r="B8" s="5" t="s">
        <v>9</v>
      </c>
      <c r="C8" s="6"/>
      <c r="D8" s="6"/>
      <c r="E8" s="6"/>
      <c r="F8" s="7" t="s">
        <v>10</v>
      </c>
      <c r="G8" s="8">
        <f>SUM(G9:G10)</f>
        <v>84713</v>
      </c>
      <c r="H8" s="8" t="s">
        <v>11</v>
      </c>
      <c r="I8" s="9" t="s">
        <v>12</v>
      </c>
      <c r="J8" s="10"/>
    </row>
    <row r="9" spans="2:12" x14ac:dyDescent="0.15">
      <c r="B9" s="5"/>
      <c r="C9" s="11" t="s">
        <v>13</v>
      </c>
      <c r="D9" s="12"/>
      <c r="E9" s="12"/>
      <c r="F9" s="13" t="s">
        <v>14</v>
      </c>
      <c r="G9" s="14">
        <f>E354</f>
        <v>84713</v>
      </c>
      <c r="H9" s="14" t="s">
        <v>11</v>
      </c>
      <c r="I9" s="15" t="s">
        <v>12</v>
      </c>
      <c r="J9" s="16"/>
    </row>
    <row r="10" spans="2:12" x14ac:dyDescent="0.15">
      <c r="B10" s="17"/>
      <c r="C10" s="18" t="s">
        <v>15</v>
      </c>
      <c r="D10" s="19"/>
      <c r="E10" s="19"/>
      <c r="F10" s="20" t="s">
        <v>16</v>
      </c>
      <c r="G10" s="21">
        <v>0</v>
      </c>
      <c r="H10" s="14" t="s">
        <v>11</v>
      </c>
      <c r="I10" s="22" t="s">
        <v>12</v>
      </c>
      <c r="J10" s="10"/>
    </row>
    <row r="11" spans="2:12" x14ac:dyDescent="0.15">
      <c r="B11" s="23" t="s">
        <v>17</v>
      </c>
      <c r="C11" s="24"/>
      <c r="D11" s="24"/>
      <c r="E11" s="24"/>
      <c r="F11" s="25" t="s">
        <v>18</v>
      </c>
      <c r="G11" s="26">
        <f>G36</f>
        <v>16631.74234463384</v>
      </c>
      <c r="H11" s="26" t="s">
        <v>19</v>
      </c>
      <c r="I11" s="27" t="s">
        <v>20</v>
      </c>
      <c r="J11" s="28"/>
    </row>
    <row r="12" spans="2:12" x14ac:dyDescent="0.15">
      <c r="B12" s="29" t="s">
        <v>21</v>
      </c>
      <c r="C12" s="30"/>
      <c r="D12" s="30"/>
      <c r="E12" s="30"/>
      <c r="F12" s="31" t="s">
        <v>22</v>
      </c>
      <c r="G12" s="32">
        <f>J341</f>
        <v>0</v>
      </c>
      <c r="H12" s="32" t="s">
        <v>11</v>
      </c>
      <c r="I12" s="33" t="s">
        <v>23</v>
      </c>
      <c r="J12" s="34"/>
    </row>
    <row r="13" spans="2:12" x14ac:dyDescent="0.15">
      <c r="B13" s="29" t="s">
        <v>24</v>
      </c>
      <c r="C13" s="30"/>
      <c r="D13" s="30"/>
      <c r="E13" s="30"/>
      <c r="F13" s="31" t="s">
        <v>25</v>
      </c>
      <c r="G13" s="35">
        <f>F354</f>
        <v>7.4751697652811009</v>
      </c>
      <c r="H13" s="32" t="s">
        <v>26</v>
      </c>
      <c r="I13" s="33" t="s">
        <v>27</v>
      </c>
      <c r="J13" s="34"/>
    </row>
    <row r="14" spans="2:12" x14ac:dyDescent="0.15">
      <c r="B14" s="454" t="s">
        <v>28</v>
      </c>
      <c r="C14" s="455"/>
      <c r="D14" s="30"/>
      <c r="E14" s="30"/>
      <c r="F14" s="31" t="s">
        <v>29</v>
      </c>
      <c r="G14" s="36">
        <f>ROUND(0.04*POWER(1.04,G13)/(POWER(1.04,G13)-1),6)</f>
        <v>0.15740999999999999</v>
      </c>
      <c r="H14" s="32"/>
      <c r="I14" s="33" t="s">
        <v>30</v>
      </c>
      <c r="J14" s="34"/>
    </row>
    <row r="15" spans="2:12" x14ac:dyDescent="0.15">
      <c r="B15" s="23" t="s">
        <v>31</v>
      </c>
      <c r="C15" s="24"/>
      <c r="D15" s="24"/>
      <c r="E15" s="24"/>
      <c r="F15" s="25" t="s">
        <v>32</v>
      </c>
      <c r="G15" s="26">
        <f>ROUND(G11/G14-G12,0)</f>
        <v>105659</v>
      </c>
      <c r="H15" s="26" t="s">
        <v>11</v>
      </c>
      <c r="I15" s="37"/>
      <c r="J15" s="10"/>
    </row>
    <row r="16" spans="2:12" ht="12.75" thickBot="1" x14ac:dyDescent="0.2">
      <c r="B16" s="38" t="s">
        <v>33</v>
      </c>
      <c r="C16" s="39"/>
      <c r="D16" s="39"/>
      <c r="E16" s="39"/>
      <c r="F16" s="40" t="s">
        <v>34</v>
      </c>
      <c r="G16" s="41">
        <f>G15/G8</f>
        <v>1.2472583900936103</v>
      </c>
      <c r="H16" s="42"/>
      <c r="I16" s="43"/>
      <c r="J16" s="44"/>
    </row>
    <row r="18" spans="2:9" ht="12.75" thickBot="1" x14ac:dyDescent="0.2">
      <c r="B18" s="3" t="s">
        <v>35</v>
      </c>
      <c r="C18" s="3"/>
      <c r="D18" s="3"/>
      <c r="E18" s="3"/>
      <c r="F18" s="3"/>
      <c r="G18" s="3"/>
    </row>
    <row r="19" spans="2:9" ht="14.25" customHeight="1" thickBot="1" x14ac:dyDescent="0.2">
      <c r="B19" s="474" t="s">
        <v>36</v>
      </c>
      <c r="C19" s="475"/>
      <c r="D19" s="475"/>
      <c r="E19" s="475"/>
      <c r="F19" s="476"/>
      <c r="G19" s="474" t="s">
        <v>37</v>
      </c>
      <c r="H19" s="476"/>
    </row>
    <row r="20" spans="2:9" ht="12" customHeight="1" x14ac:dyDescent="0.15">
      <c r="B20" s="45" t="s">
        <v>38</v>
      </c>
      <c r="C20" s="46"/>
      <c r="D20" s="47"/>
      <c r="E20" s="47"/>
      <c r="F20" s="48"/>
      <c r="G20" s="49">
        <f>G46</f>
        <v>0</v>
      </c>
      <c r="H20" s="50" t="s">
        <v>19</v>
      </c>
      <c r="I20" s="3"/>
    </row>
    <row r="21" spans="2:9" ht="12" customHeight="1" x14ac:dyDescent="0.15">
      <c r="B21" s="51" t="s">
        <v>39</v>
      </c>
      <c r="C21" s="52"/>
      <c r="D21" s="53"/>
      <c r="E21" s="53"/>
      <c r="F21" s="34"/>
      <c r="G21" s="54">
        <f>J169</f>
        <v>0</v>
      </c>
      <c r="H21" s="55" t="s">
        <v>19</v>
      </c>
      <c r="I21" s="56"/>
    </row>
    <row r="22" spans="2:9" ht="12" customHeight="1" x14ac:dyDescent="0.15">
      <c r="B22" s="51" t="s">
        <v>40</v>
      </c>
      <c r="C22" s="52"/>
      <c r="D22" s="53"/>
      <c r="E22" s="53"/>
      <c r="F22" s="34"/>
      <c r="G22" s="54">
        <f>K179</f>
        <v>16160</v>
      </c>
      <c r="H22" s="55" t="s">
        <v>19</v>
      </c>
      <c r="I22" s="56"/>
    </row>
    <row r="23" spans="2:9" ht="12" customHeight="1" x14ac:dyDescent="0.15">
      <c r="B23" s="51" t="s">
        <v>41</v>
      </c>
      <c r="C23" s="52"/>
      <c r="D23" s="53"/>
      <c r="E23" s="53"/>
      <c r="F23" s="34"/>
      <c r="G23" s="54">
        <f>L207</f>
        <v>0</v>
      </c>
      <c r="H23" s="55" t="s">
        <v>19</v>
      </c>
      <c r="I23" s="56"/>
    </row>
    <row r="24" spans="2:9" ht="12" customHeight="1" x14ac:dyDescent="0.15">
      <c r="B24" s="51" t="s">
        <v>42</v>
      </c>
      <c r="C24" s="52"/>
      <c r="D24" s="57"/>
      <c r="E24" s="53"/>
      <c r="F24" s="34"/>
      <c r="G24" s="54">
        <f>I223</f>
        <v>0</v>
      </c>
      <c r="H24" s="55" t="s">
        <v>19</v>
      </c>
      <c r="I24" s="56"/>
    </row>
    <row r="25" spans="2:9" ht="12" customHeight="1" x14ac:dyDescent="0.15">
      <c r="B25" s="51" t="s">
        <v>43</v>
      </c>
      <c r="C25" s="52"/>
      <c r="D25" s="53"/>
      <c r="E25" s="53"/>
      <c r="F25" s="34"/>
      <c r="G25" s="54">
        <f>L243</f>
        <v>0</v>
      </c>
      <c r="H25" s="55" t="s">
        <v>19</v>
      </c>
      <c r="I25" s="56"/>
    </row>
    <row r="26" spans="2:9" ht="12" customHeight="1" x14ac:dyDescent="0.15">
      <c r="B26" s="58"/>
      <c r="C26" s="59" t="s">
        <v>44</v>
      </c>
      <c r="D26" s="52"/>
      <c r="E26" s="53"/>
      <c r="F26" s="34"/>
      <c r="G26" s="54">
        <f>F266</f>
        <v>0</v>
      </c>
      <c r="H26" s="55" t="s">
        <v>19</v>
      </c>
      <c r="I26" s="56"/>
    </row>
    <row r="27" spans="2:9" ht="12" customHeight="1" x14ac:dyDescent="0.15">
      <c r="B27" s="60"/>
      <c r="C27" s="59" t="s">
        <v>45</v>
      </c>
      <c r="D27" s="52"/>
      <c r="E27" s="53"/>
      <c r="F27" s="34"/>
      <c r="G27" s="54">
        <f>F267</f>
        <v>0</v>
      </c>
      <c r="H27" s="55" t="s">
        <v>19</v>
      </c>
      <c r="I27" s="56"/>
    </row>
    <row r="28" spans="2:9" ht="12" customHeight="1" x14ac:dyDescent="0.15">
      <c r="B28" s="51" t="s">
        <v>46</v>
      </c>
      <c r="C28" s="52"/>
      <c r="D28" s="61"/>
      <c r="E28" s="61"/>
      <c r="F28" s="62"/>
      <c r="G28" s="54">
        <v>0</v>
      </c>
      <c r="H28" s="55" t="s">
        <v>19</v>
      </c>
      <c r="I28" s="56"/>
    </row>
    <row r="29" spans="2:9" x14ac:dyDescent="0.15">
      <c r="B29" s="51" t="s">
        <v>47</v>
      </c>
      <c r="C29" s="52"/>
      <c r="D29" s="53"/>
      <c r="E29" s="53"/>
      <c r="F29" s="34"/>
      <c r="G29" s="54">
        <f>G30+G31</f>
        <v>0</v>
      </c>
      <c r="H29" s="55" t="s">
        <v>19</v>
      </c>
      <c r="I29" s="3"/>
    </row>
    <row r="30" spans="2:9" x14ac:dyDescent="0.15">
      <c r="B30" s="58"/>
      <c r="C30" s="59" t="s">
        <v>48</v>
      </c>
      <c r="D30" s="52"/>
      <c r="E30" s="53"/>
      <c r="F30" s="34"/>
      <c r="G30" s="54">
        <f>G277</f>
        <v>0</v>
      </c>
      <c r="H30" s="55" t="s">
        <v>19</v>
      </c>
      <c r="I30" s="3"/>
    </row>
    <row r="31" spans="2:9" x14ac:dyDescent="0.15">
      <c r="B31" s="60"/>
      <c r="C31" s="59" t="s">
        <v>49</v>
      </c>
      <c r="D31" s="52"/>
      <c r="E31" s="53"/>
      <c r="F31" s="34"/>
      <c r="G31" s="54">
        <f>F294</f>
        <v>0</v>
      </c>
      <c r="H31" s="55" t="s">
        <v>19</v>
      </c>
      <c r="I31" s="3"/>
    </row>
    <row r="32" spans="2:9" x14ac:dyDescent="0.15">
      <c r="B32" s="51" t="s">
        <v>50</v>
      </c>
      <c r="C32" s="52"/>
      <c r="D32" s="53"/>
      <c r="E32" s="53"/>
      <c r="F32" s="34"/>
      <c r="G32" s="54">
        <f>F300</f>
        <v>0</v>
      </c>
      <c r="H32" s="55" t="s">
        <v>19</v>
      </c>
      <c r="I32" s="3"/>
    </row>
    <row r="33" spans="2:15" x14ac:dyDescent="0.15">
      <c r="B33" s="51" t="s">
        <v>51</v>
      </c>
      <c r="C33" s="52"/>
      <c r="D33" s="53"/>
      <c r="E33" s="53"/>
      <c r="F33" s="34"/>
      <c r="G33" s="54">
        <f>G310</f>
        <v>0</v>
      </c>
      <c r="H33" s="55" t="s">
        <v>19</v>
      </c>
      <c r="I33" s="3"/>
    </row>
    <row r="34" spans="2:15" x14ac:dyDescent="0.15">
      <c r="B34" s="51" t="s">
        <v>52</v>
      </c>
      <c r="C34" s="52"/>
      <c r="D34" s="53"/>
      <c r="E34" s="53"/>
      <c r="F34" s="34"/>
      <c r="G34" s="54">
        <f>G318</f>
        <v>0</v>
      </c>
      <c r="H34" s="55" t="s">
        <v>19</v>
      </c>
      <c r="I34" s="3"/>
    </row>
    <row r="35" spans="2:15" ht="12.75" thickBot="1" x14ac:dyDescent="0.2">
      <c r="B35" s="63" t="s">
        <v>53</v>
      </c>
      <c r="C35" s="64"/>
      <c r="D35" s="65"/>
      <c r="E35" s="65"/>
      <c r="F35" s="66"/>
      <c r="G35" s="67">
        <f>G327</f>
        <v>471.7423446338384</v>
      </c>
      <c r="H35" s="55" t="s">
        <v>19</v>
      </c>
      <c r="I35" s="3"/>
    </row>
    <row r="36" spans="2:15" ht="12.75" thickBot="1" x14ac:dyDescent="0.2">
      <c r="B36" s="68"/>
      <c r="C36" s="69" t="s">
        <v>54</v>
      </c>
      <c r="D36" s="69"/>
      <c r="E36" s="69"/>
      <c r="F36" s="69"/>
      <c r="G36" s="70">
        <f>SUM(G20:G35)</f>
        <v>16631.74234463384</v>
      </c>
      <c r="H36" s="71" t="s">
        <v>19</v>
      </c>
      <c r="I36" s="3"/>
    </row>
    <row r="37" spans="2:15" x14ac:dyDescent="0.15">
      <c r="B37" s="19"/>
      <c r="C37" s="19"/>
      <c r="D37" s="19"/>
      <c r="E37" s="19"/>
      <c r="F37" s="19"/>
      <c r="G37" s="19"/>
      <c r="H37" s="19"/>
      <c r="I37" s="3"/>
    </row>
    <row r="38" spans="2:15" x14ac:dyDescent="0.15">
      <c r="B38" s="1" t="s">
        <v>55</v>
      </c>
    </row>
    <row r="39" spans="2:15" ht="12.75" thickBot="1" x14ac:dyDescent="0.2">
      <c r="B39" s="3" t="s">
        <v>56</v>
      </c>
      <c r="C39" s="3"/>
      <c r="D39" s="3"/>
      <c r="E39" s="3"/>
      <c r="F39" s="3"/>
    </row>
    <row r="40" spans="2:15" ht="14.25" customHeight="1" thickBot="1" x14ac:dyDescent="0.2">
      <c r="B40" s="474" t="s">
        <v>57</v>
      </c>
      <c r="C40" s="475"/>
      <c r="D40" s="475"/>
      <c r="E40" s="476"/>
      <c r="F40" s="4" t="s">
        <v>58</v>
      </c>
      <c r="G40" s="72" t="s">
        <v>7</v>
      </c>
      <c r="H40" s="72" t="s">
        <v>59</v>
      </c>
      <c r="I40" s="563" t="s">
        <v>60</v>
      </c>
      <c r="J40" s="563"/>
    </row>
    <row r="41" spans="2:15" x14ac:dyDescent="0.15">
      <c r="B41" s="73" t="s">
        <v>61</v>
      </c>
      <c r="C41" s="74"/>
      <c r="D41" s="74"/>
      <c r="E41" s="74"/>
      <c r="F41" s="75" t="s">
        <v>10</v>
      </c>
      <c r="G41" s="76"/>
      <c r="H41" s="77" t="s">
        <v>62</v>
      </c>
      <c r="I41" s="564" t="s">
        <v>63</v>
      </c>
      <c r="J41" s="564"/>
    </row>
    <row r="42" spans="2:15" x14ac:dyDescent="0.15">
      <c r="B42" s="78" t="s">
        <v>64</v>
      </c>
      <c r="C42" s="53"/>
      <c r="D42" s="53"/>
      <c r="E42" s="53"/>
      <c r="F42" s="79" t="s">
        <v>14</v>
      </c>
      <c r="G42" s="80"/>
      <c r="H42" s="81" t="s">
        <v>62</v>
      </c>
      <c r="I42" s="565" t="s">
        <v>63</v>
      </c>
      <c r="J42" s="565"/>
    </row>
    <row r="43" spans="2:15" x14ac:dyDescent="0.15">
      <c r="B43" s="78" t="s">
        <v>65</v>
      </c>
      <c r="C43" s="53"/>
      <c r="D43" s="53"/>
      <c r="E43" s="53"/>
      <c r="F43" s="79" t="s">
        <v>66</v>
      </c>
      <c r="G43" s="80">
        <f>ROUNDDOWN(G41-G42,0)</f>
        <v>0</v>
      </c>
      <c r="H43" s="81" t="s">
        <v>62</v>
      </c>
      <c r="I43" s="565" t="s">
        <v>67</v>
      </c>
      <c r="J43" s="565"/>
    </row>
    <row r="44" spans="2:15" x14ac:dyDescent="0.15">
      <c r="B44" s="78" t="s">
        <v>68</v>
      </c>
      <c r="C44" s="53"/>
      <c r="D44" s="53"/>
      <c r="E44" s="53"/>
      <c r="F44" s="79" t="s">
        <v>18</v>
      </c>
      <c r="G44" s="80"/>
      <c r="H44" s="81" t="s">
        <v>69</v>
      </c>
      <c r="I44" s="565" t="s">
        <v>63</v>
      </c>
      <c r="J44" s="565"/>
    </row>
    <row r="45" spans="2:15" ht="12.75" thickBot="1" x14ac:dyDescent="0.2">
      <c r="B45" s="82" t="s">
        <v>70</v>
      </c>
      <c r="C45" s="83"/>
      <c r="D45" s="83"/>
      <c r="E45" s="83"/>
      <c r="F45" s="25" t="s">
        <v>22</v>
      </c>
      <c r="G45" s="84"/>
      <c r="H45" s="26" t="s">
        <v>71</v>
      </c>
      <c r="I45" s="561" t="s">
        <v>63</v>
      </c>
      <c r="J45" s="561"/>
      <c r="O45" s="85"/>
    </row>
    <row r="46" spans="2:15" ht="13.5" thickTop="1" thickBot="1" x14ac:dyDescent="0.2">
      <c r="B46" s="86" t="s">
        <v>72</v>
      </c>
      <c r="C46" s="87"/>
      <c r="D46" s="87"/>
      <c r="E46" s="87"/>
      <c r="F46" s="88" t="s">
        <v>73</v>
      </c>
      <c r="G46" s="89">
        <f>((G43*G44)-G45)/1000</f>
        <v>0</v>
      </c>
      <c r="H46" s="90" t="s">
        <v>11</v>
      </c>
      <c r="I46" s="562"/>
      <c r="J46" s="562"/>
      <c r="O46" s="3"/>
    </row>
    <row r="47" spans="2:15" x14ac:dyDescent="0.15">
      <c r="B47" s="1" t="s">
        <v>74</v>
      </c>
      <c r="O47" s="3"/>
    </row>
    <row r="49" spans="2:24" ht="12.75" thickBot="1" x14ac:dyDescent="0.2">
      <c r="B49" s="1" t="s">
        <v>75</v>
      </c>
    </row>
    <row r="50" spans="2:24" x14ac:dyDescent="0.15">
      <c r="B50" s="91"/>
      <c r="C50" s="92"/>
      <c r="D50" s="92"/>
      <c r="E50" s="93" t="s">
        <v>76</v>
      </c>
      <c r="F50" s="94" t="s">
        <v>77</v>
      </c>
      <c r="G50" s="95" t="s">
        <v>78</v>
      </c>
      <c r="O50" s="96"/>
    </row>
    <row r="51" spans="2:24" x14ac:dyDescent="0.15">
      <c r="B51" s="545" t="s">
        <v>79</v>
      </c>
      <c r="C51" s="546"/>
      <c r="D51" s="547"/>
      <c r="E51" s="97" t="s">
        <v>80</v>
      </c>
      <c r="F51" s="98" t="s">
        <v>81</v>
      </c>
      <c r="G51" s="99" t="s">
        <v>82</v>
      </c>
      <c r="N51" s="100"/>
      <c r="P51" s="100"/>
      <c r="R51" s="100"/>
      <c r="T51" s="3"/>
    </row>
    <row r="52" spans="2:24" x14ac:dyDescent="0.15">
      <c r="B52" s="101"/>
      <c r="E52" s="97"/>
      <c r="F52" s="98"/>
      <c r="G52" s="99" t="s">
        <v>83</v>
      </c>
      <c r="N52" s="100"/>
      <c r="P52" s="100"/>
      <c r="R52" s="100"/>
      <c r="T52" s="3"/>
      <c r="X52" s="3"/>
    </row>
    <row r="53" spans="2:24" x14ac:dyDescent="0.15">
      <c r="B53" s="101"/>
      <c r="E53" s="97" t="s">
        <v>84</v>
      </c>
      <c r="F53" s="98" t="s">
        <v>84</v>
      </c>
      <c r="G53" s="102" t="s">
        <v>85</v>
      </c>
      <c r="N53" s="100"/>
      <c r="P53" s="100"/>
      <c r="R53" s="100"/>
      <c r="T53" s="3"/>
      <c r="X53" s="3"/>
    </row>
    <row r="54" spans="2:24" x14ac:dyDescent="0.15">
      <c r="B54" s="103"/>
      <c r="C54" s="52"/>
      <c r="D54" s="52"/>
      <c r="E54" s="104"/>
      <c r="F54" s="105"/>
      <c r="G54" s="106"/>
      <c r="N54" s="100"/>
      <c r="P54" s="100"/>
      <c r="R54" s="100"/>
      <c r="T54" s="3"/>
    </row>
    <row r="55" spans="2:24" x14ac:dyDescent="0.15">
      <c r="B55" s="103"/>
      <c r="C55" s="52"/>
      <c r="D55" s="52"/>
      <c r="E55" s="104"/>
      <c r="F55" s="105"/>
      <c r="G55" s="106"/>
    </row>
    <row r="56" spans="2:24" ht="14.25" customHeight="1" thickBot="1" x14ac:dyDescent="0.2">
      <c r="B56" s="529" t="s">
        <v>86</v>
      </c>
      <c r="C56" s="530"/>
      <c r="D56" s="531"/>
      <c r="E56" s="107"/>
      <c r="F56" s="108"/>
      <c r="G56" s="109"/>
      <c r="N56" s="100"/>
      <c r="Q56" s="100"/>
      <c r="S56" s="110"/>
      <c r="T56" s="3"/>
    </row>
    <row r="58" spans="2:24" x14ac:dyDescent="0.15">
      <c r="B58" s="1" t="s">
        <v>87</v>
      </c>
    </row>
    <row r="59" spans="2:24" ht="12.75" thickBot="1" x14ac:dyDescent="0.2">
      <c r="B59" s="1" t="s">
        <v>88</v>
      </c>
      <c r="C59" s="111"/>
    </row>
    <row r="60" spans="2:24" ht="13.5" customHeight="1" x14ac:dyDescent="0.15">
      <c r="B60" s="466" t="s">
        <v>89</v>
      </c>
      <c r="C60" s="467"/>
      <c r="D60" s="468"/>
      <c r="E60" s="93" t="s">
        <v>90</v>
      </c>
      <c r="F60" s="112" t="s">
        <v>91</v>
      </c>
      <c r="G60" s="112" t="s">
        <v>92</v>
      </c>
      <c r="H60" s="112" t="s">
        <v>93</v>
      </c>
      <c r="I60" s="94" t="s">
        <v>94</v>
      </c>
      <c r="J60" s="113" t="s">
        <v>95</v>
      </c>
      <c r="K60" s="95" t="s">
        <v>96</v>
      </c>
    </row>
    <row r="61" spans="2:24" x14ac:dyDescent="0.15">
      <c r="B61" s="545" t="s">
        <v>97</v>
      </c>
      <c r="C61" s="546"/>
      <c r="D61" s="547"/>
      <c r="E61" s="97" t="s">
        <v>98</v>
      </c>
      <c r="F61" s="114" t="s">
        <v>99</v>
      </c>
      <c r="G61" s="114" t="s">
        <v>100</v>
      </c>
      <c r="H61" s="114"/>
      <c r="I61" s="98" t="s">
        <v>101</v>
      </c>
      <c r="J61" s="115" t="s">
        <v>102</v>
      </c>
      <c r="K61" s="99" t="s">
        <v>103</v>
      </c>
    </row>
    <row r="62" spans="2:24" x14ac:dyDescent="0.15">
      <c r="B62" s="545" t="s">
        <v>104</v>
      </c>
      <c r="C62" s="546"/>
      <c r="D62" s="547"/>
      <c r="E62" s="97" t="s">
        <v>105</v>
      </c>
      <c r="F62" s="114"/>
      <c r="G62" s="114" t="s">
        <v>106</v>
      </c>
      <c r="H62" s="114"/>
      <c r="I62" s="98" t="s">
        <v>107</v>
      </c>
      <c r="J62" s="115"/>
      <c r="K62" s="116" t="s">
        <v>108</v>
      </c>
    </row>
    <row r="63" spans="2:24" x14ac:dyDescent="0.15">
      <c r="B63" s="117"/>
      <c r="C63" s="110"/>
      <c r="D63" s="110"/>
      <c r="E63" s="97" t="s">
        <v>109</v>
      </c>
      <c r="F63" s="118" t="s">
        <v>110</v>
      </c>
      <c r="G63" s="119" t="s">
        <v>111</v>
      </c>
      <c r="H63" s="119" t="s">
        <v>112</v>
      </c>
      <c r="I63" s="120" t="s">
        <v>113</v>
      </c>
      <c r="J63" s="121" t="s">
        <v>113</v>
      </c>
      <c r="K63" s="102" t="s">
        <v>114</v>
      </c>
    </row>
    <row r="64" spans="2:24" x14ac:dyDescent="0.15">
      <c r="B64" s="122"/>
      <c r="C64" s="123"/>
      <c r="D64" s="123"/>
      <c r="E64" s="124"/>
      <c r="F64" s="125"/>
      <c r="G64" s="126">
        <f>E64*F64</f>
        <v>0</v>
      </c>
      <c r="H64" s="127"/>
      <c r="I64" s="128">
        <f>G64*H64</f>
        <v>0</v>
      </c>
      <c r="J64" s="129" t="s">
        <v>67</v>
      </c>
      <c r="K64" s="130"/>
    </row>
    <row r="65" spans="2:12" x14ac:dyDescent="0.15">
      <c r="B65" s="103"/>
      <c r="C65" s="52"/>
      <c r="D65" s="52"/>
      <c r="E65" s="131"/>
      <c r="F65" s="132"/>
      <c r="G65" s="126">
        <f>E65*F65</f>
        <v>0</v>
      </c>
      <c r="H65" s="127"/>
      <c r="I65" s="128">
        <f>G65*H65</f>
        <v>0</v>
      </c>
      <c r="J65" s="129"/>
      <c r="K65" s="130"/>
    </row>
    <row r="66" spans="2:12" ht="14.25" customHeight="1" thickBot="1" x14ac:dyDescent="0.2">
      <c r="B66" s="529" t="s">
        <v>115</v>
      </c>
      <c r="C66" s="530"/>
      <c r="D66" s="531"/>
      <c r="E66" s="133"/>
      <c r="F66" s="134"/>
      <c r="G66" s="135">
        <f>SUM(G64:G65)</f>
        <v>0</v>
      </c>
      <c r="H66" s="136"/>
      <c r="I66" s="137">
        <f>SUM(I64:I65)</f>
        <v>0</v>
      </c>
      <c r="J66" s="138"/>
      <c r="K66" s="139">
        <f>(I66+I71)*G56-J66</f>
        <v>0</v>
      </c>
    </row>
    <row r="67" spans="2:12" ht="12.75" thickBot="1" x14ac:dyDescent="0.2">
      <c r="G67" s="1" t="s">
        <v>116</v>
      </c>
    </row>
    <row r="68" spans="2:12" x14ac:dyDescent="0.15">
      <c r="I68" s="140" t="s">
        <v>117</v>
      </c>
    </row>
    <row r="69" spans="2:12" x14ac:dyDescent="0.15">
      <c r="I69" s="141" t="s">
        <v>118</v>
      </c>
    </row>
    <row r="70" spans="2:12" x14ac:dyDescent="0.15">
      <c r="I70" s="141" t="s">
        <v>119</v>
      </c>
    </row>
    <row r="71" spans="2:12" ht="12.75" thickBot="1" x14ac:dyDescent="0.2">
      <c r="I71" s="142"/>
    </row>
    <row r="72" spans="2:12" x14ac:dyDescent="0.15">
      <c r="H72" s="111"/>
    </row>
    <row r="73" spans="2:12" ht="12.75" thickBot="1" x14ac:dyDescent="0.2">
      <c r="B73" s="1" t="s">
        <v>120</v>
      </c>
    </row>
    <row r="74" spans="2:12" x14ac:dyDescent="0.15">
      <c r="B74" s="91"/>
      <c r="C74" s="92"/>
      <c r="D74" s="92"/>
      <c r="E74" s="93" t="s">
        <v>90</v>
      </c>
      <c r="F74" s="112" t="s">
        <v>91</v>
      </c>
      <c r="G74" s="94" t="s">
        <v>92</v>
      </c>
      <c r="H74" s="113" t="s">
        <v>121</v>
      </c>
      <c r="I74" s="95" t="s">
        <v>122</v>
      </c>
      <c r="L74" s="111"/>
    </row>
    <row r="75" spans="2:12" x14ac:dyDescent="0.15">
      <c r="B75" s="545" t="s">
        <v>89</v>
      </c>
      <c r="C75" s="546"/>
      <c r="D75" s="547"/>
      <c r="E75" s="97" t="s">
        <v>123</v>
      </c>
      <c r="F75" s="114" t="s">
        <v>99</v>
      </c>
      <c r="G75" s="98" t="s">
        <v>124</v>
      </c>
      <c r="H75" s="115" t="s">
        <v>125</v>
      </c>
      <c r="I75" s="99"/>
      <c r="L75" s="111"/>
    </row>
    <row r="76" spans="2:12" x14ac:dyDescent="0.15">
      <c r="B76" s="545" t="s">
        <v>97</v>
      </c>
      <c r="C76" s="546"/>
      <c r="D76" s="547"/>
      <c r="E76" s="97" t="s">
        <v>126</v>
      </c>
      <c r="F76" s="114"/>
      <c r="G76" s="98" t="s">
        <v>106</v>
      </c>
      <c r="H76" s="115" t="s">
        <v>127</v>
      </c>
      <c r="I76" s="99" t="s">
        <v>128</v>
      </c>
      <c r="L76" s="111"/>
    </row>
    <row r="77" spans="2:12" x14ac:dyDescent="0.15">
      <c r="B77" s="545" t="s">
        <v>104</v>
      </c>
      <c r="C77" s="546"/>
      <c r="D77" s="547"/>
      <c r="E77" s="97"/>
      <c r="F77" s="114"/>
      <c r="G77" s="98"/>
      <c r="H77" s="115"/>
      <c r="I77" s="99" t="s">
        <v>129</v>
      </c>
      <c r="L77" s="111"/>
    </row>
    <row r="78" spans="2:12" x14ac:dyDescent="0.15">
      <c r="B78" s="101"/>
      <c r="E78" s="97" t="s">
        <v>130</v>
      </c>
      <c r="F78" s="114" t="s">
        <v>110</v>
      </c>
      <c r="G78" s="98" t="s">
        <v>131</v>
      </c>
      <c r="H78" s="121" t="s">
        <v>114</v>
      </c>
      <c r="I78" s="102" t="s">
        <v>132</v>
      </c>
    </row>
    <row r="79" spans="2:12" x14ac:dyDescent="0.15">
      <c r="B79" s="122"/>
      <c r="C79" s="123"/>
      <c r="D79" s="123"/>
      <c r="E79" s="143"/>
      <c r="F79" s="132"/>
      <c r="G79" s="128">
        <f>E79*F79</f>
        <v>0</v>
      </c>
      <c r="H79" s="144"/>
      <c r="I79" s="145"/>
    </row>
    <row r="80" spans="2:12" x14ac:dyDescent="0.15">
      <c r="B80" s="103"/>
      <c r="C80" s="52"/>
      <c r="D80" s="52"/>
      <c r="E80" s="146"/>
      <c r="F80" s="132"/>
      <c r="G80" s="128">
        <f>E80*F80</f>
        <v>0</v>
      </c>
      <c r="H80" s="147"/>
      <c r="I80" s="148"/>
    </row>
    <row r="81" spans="2:18" ht="12.75" thickBot="1" x14ac:dyDescent="0.2">
      <c r="B81" s="149" t="s">
        <v>133</v>
      </c>
      <c r="C81" s="150"/>
      <c r="D81" s="150"/>
      <c r="E81" s="133"/>
      <c r="F81" s="151"/>
      <c r="G81" s="152">
        <f>SUM(G79:G80)</f>
        <v>0</v>
      </c>
      <c r="H81" s="153"/>
      <c r="I81" s="154">
        <f>(G81+G86)*G56-H81</f>
        <v>0</v>
      </c>
    </row>
    <row r="82" spans="2:18" ht="12.75" thickBot="1" x14ac:dyDescent="0.2">
      <c r="C82" s="155"/>
      <c r="D82" s="155"/>
      <c r="E82" s="155"/>
      <c r="F82" s="155"/>
      <c r="G82" s="1" t="s">
        <v>134</v>
      </c>
    </row>
    <row r="83" spans="2:18" x14ac:dyDescent="0.15">
      <c r="C83" s="155"/>
      <c r="G83" s="156" t="s">
        <v>135</v>
      </c>
    </row>
    <row r="84" spans="2:18" x14ac:dyDescent="0.15">
      <c r="G84" s="157" t="s">
        <v>136</v>
      </c>
      <c r="M84" s="111"/>
      <c r="N84" s="111"/>
      <c r="O84" s="111"/>
      <c r="P84" s="111"/>
      <c r="R84" s="111"/>
    </row>
    <row r="85" spans="2:18" x14ac:dyDescent="0.15">
      <c r="G85" s="157" t="s">
        <v>137</v>
      </c>
      <c r="M85" s="111"/>
      <c r="N85" s="111"/>
      <c r="O85" s="111"/>
      <c r="P85" s="111"/>
      <c r="R85" s="111"/>
    </row>
    <row r="86" spans="2:18" ht="12.75" thickBot="1" x14ac:dyDescent="0.2">
      <c r="G86" s="142"/>
      <c r="M86" s="111"/>
      <c r="N86" s="111"/>
      <c r="O86" s="111"/>
      <c r="P86" s="111"/>
      <c r="R86" s="111"/>
    </row>
    <row r="87" spans="2:18" x14ac:dyDescent="0.15">
      <c r="M87" s="111"/>
      <c r="N87" s="111"/>
      <c r="O87" s="111"/>
      <c r="P87" s="111"/>
      <c r="R87" s="111"/>
    </row>
    <row r="88" spans="2:18" ht="12.75" thickBot="1" x14ac:dyDescent="0.2">
      <c r="B88" s="1" t="s">
        <v>138</v>
      </c>
      <c r="M88" s="111"/>
      <c r="N88" s="111"/>
      <c r="O88" s="111"/>
      <c r="P88" s="111"/>
      <c r="R88" s="111"/>
    </row>
    <row r="89" spans="2:18" x14ac:dyDescent="0.15">
      <c r="B89" s="91"/>
      <c r="C89" s="92"/>
      <c r="D89" s="92"/>
      <c r="E89" s="91" t="s">
        <v>139</v>
      </c>
      <c r="F89" s="46"/>
      <c r="G89" s="46"/>
      <c r="H89" s="92"/>
      <c r="I89" s="158"/>
      <c r="J89" s="112" t="s">
        <v>140</v>
      </c>
      <c r="K89" s="112" t="s">
        <v>92</v>
      </c>
      <c r="L89" s="113" t="s">
        <v>141</v>
      </c>
      <c r="M89" s="111"/>
      <c r="N89" s="111"/>
      <c r="O89" s="111"/>
      <c r="P89" s="111"/>
      <c r="R89" s="111"/>
    </row>
    <row r="90" spans="2:18" x14ac:dyDescent="0.15">
      <c r="B90" s="545" t="s">
        <v>89</v>
      </c>
      <c r="C90" s="546"/>
      <c r="D90" s="547"/>
      <c r="E90" s="159"/>
      <c r="F90" s="160" t="s">
        <v>142</v>
      </c>
      <c r="G90" s="160" t="s">
        <v>143</v>
      </c>
      <c r="H90" s="160" t="s">
        <v>144</v>
      </c>
      <c r="I90" s="161" t="s">
        <v>145</v>
      </c>
      <c r="J90" s="114" t="s">
        <v>146</v>
      </c>
      <c r="K90" s="114" t="s">
        <v>147</v>
      </c>
      <c r="L90" s="115" t="s">
        <v>148</v>
      </c>
    </row>
    <row r="91" spans="2:18" x14ac:dyDescent="0.15">
      <c r="B91" s="545" t="s">
        <v>97</v>
      </c>
      <c r="C91" s="546"/>
      <c r="D91" s="547"/>
      <c r="E91" s="159"/>
      <c r="F91" s="114"/>
      <c r="G91" s="114"/>
      <c r="H91" s="114"/>
      <c r="I91" s="161"/>
      <c r="J91" s="114" t="s">
        <v>149</v>
      </c>
      <c r="K91" s="114" t="s">
        <v>106</v>
      </c>
      <c r="L91" s="115" t="s">
        <v>103</v>
      </c>
    </row>
    <row r="92" spans="2:18" x14ac:dyDescent="0.15">
      <c r="B92" s="558" t="s">
        <v>104</v>
      </c>
      <c r="C92" s="559"/>
      <c r="D92" s="560"/>
      <c r="E92" s="162" t="s">
        <v>130</v>
      </c>
      <c r="F92" s="119" t="s">
        <v>130</v>
      </c>
      <c r="G92" s="119" t="s">
        <v>130</v>
      </c>
      <c r="H92" s="119" t="s">
        <v>130</v>
      </c>
      <c r="I92" s="119" t="s">
        <v>130</v>
      </c>
      <c r="J92" s="114" t="s">
        <v>84</v>
      </c>
      <c r="K92" s="114" t="s">
        <v>131</v>
      </c>
      <c r="L92" s="121" t="s">
        <v>114</v>
      </c>
    </row>
    <row r="93" spans="2:18" x14ac:dyDescent="0.15">
      <c r="B93" s="103"/>
      <c r="C93" s="52"/>
      <c r="D93" s="52"/>
      <c r="E93" s="163">
        <f>SUM(F93:I93)</f>
        <v>0</v>
      </c>
      <c r="F93" s="164"/>
      <c r="G93" s="164"/>
      <c r="H93" s="165"/>
      <c r="I93" s="164"/>
      <c r="J93" s="166"/>
      <c r="K93" s="165">
        <f>E93*J93</f>
        <v>0</v>
      </c>
      <c r="L93" s="129"/>
    </row>
    <row r="94" spans="2:18" x14ac:dyDescent="0.15">
      <c r="B94" s="103"/>
      <c r="C94" s="52"/>
      <c r="D94" s="52"/>
      <c r="E94" s="146">
        <f>SUM(F94:I94)</f>
        <v>0</v>
      </c>
      <c r="F94" s="165"/>
      <c r="G94" s="165"/>
      <c r="H94" s="165"/>
      <c r="I94" s="165"/>
      <c r="J94" s="166"/>
      <c r="K94" s="165">
        <f>E94*J94</f>
        <v>0</v>
      </c>
      <c r="L94" s="129"/>
    </row>
    <row r="95" spans="2:18" ht="12.75" thickBot="1" x14ac:dyDescent="0.2">
      <c r="B95" s="149" t="s">
        <v>133</v>
      </c>
      <c r="C95" s="150"/>
      <c r="D95" s="150"/>
      <c r="E95" s="167"/>
      <c r="F95" s="168"/>
      <c r="G95" s="168"/>
      <c r="H95" s="168"/>
      <c r="I95" s="136"/>
      <c r="J95" s="169">
        <f>SUM(J93:J94)</f>
        <v>0</v>
      </c>
      <c r="K95" s="170">
        <f>SUM(K93:K94)</f>
        <v>0</v>
      </c>
      <c r="L95" s="153"/>
    </row>
    <row r="96" spans="2:18" ht="12.75" thickBot="1" x14ac:dyDescent="0.2">
      <c r="C96" s="155"/>
      <c r="D96" s="155"/>
      <c r="E96" s="155"/>
      <c r="F96" s="155"/>
      <c r="G96" s="155"/>
      <c r="H96" s="155"/>
      <c r="I96" s="155"/>
      <c r="J96" s="155"/>
      <c r="K96" s="1" t="s">
        <v>150</v>
      </c>
      <c r="L96" s="111"/>
    </row>
    <row r="97" spans="2:15" x14ac:dyDescent="0.15">
      <c r="C97" s="155"/>
      <c r="D97" s="155"/>
      <c r="E97" s="155"/>
      <c r="F97" s="155"/>
      <c r="G97" s="155"/>
      <c r="H97" s="155"/>
      <c r="I97" s="155"/>
      <c r="J97" s="155"/>
      <c r="K97" s="140" t="s">
        <v>151</v>
      </c>
      <c r="L97" s="111"/>
    </row>
    <row r="98" spans="2:15" x14ac:dyDescent="0.15">
      <c r="C98" s="155"/>
      <c r="D98" s="155"/>
      <c r="E98" s="155"/>
      <c r="F98" s="155"/>
      <c r="G98" s="155"/>
      <c r="H98" s="155"/>
      <c r="I98" s="155"/>
      <c r="J98" s="155"/>
      <c r="K98" s="141" t="s">
        <v>152</v>
      </c>
      <c r="L98" s="111"/>
    </row>
    <row r="99" spans="2:15" x14ac:dyDescent="0.15">
      <c r="C99" s="155"/>
      <c r="D99" s="155"/>
      <c r="E99" s="155"/>
      <c r="F99" s="155"/>
      <c r="G99" s="155"/>
      <c r="H99" s="155"/>
      <c r="I99" s="155"/>
      <c r="J99" s="155"/>
      <c r="K99" s="171" t="s">
        <v>153</v>
      </c>
      <c r="L99" s="111"/>
      <c r="O99" s="111"/>
    </row>
    <row r="100" spans="2:15" ht="12.75" thickBot="1" x14ac:dyDescent="0.2">
      <c r="C100" s="155"/>
      <c r="D100" s="155"/>
      <c r="E100" s="155"/>
      <c r="F100" s="155"/>
      <c r="G100" s="155"/>
      <c r="H100" s="155"/>
      <c r="I100" s="155"/>
      <c r="J100" s="155"/>
      <c r="K100" s="172"/>
      <c r="L100" s="111"/>
      <c r="O100" s="111"/>
    </row>
    <row r="101" spans="2:15" ht="12.75" thickBot="1" x14ac:dyDescent="0.2">
      <c r="C101" s="155"/>
      <c r="D101" s="155"/>
      <c r="E101" s="155"/>
      <c r="F101" s="155"/>
      <c r="G101" s="155"/>
      <c r="H101" s="155"/>
      <c r="I101" s="111"/>
      <c r="J101" s="111"/>
      <c r="O101" s="111"/>
    </row>
    <row r="102" spans="2:15" x14ac:dyDescent="0.15">
      <c r="C102" s="155"/>
      <c r="D102" s="155"/>
      <c r="E102" s="155"/>
      <c r="F102" s="155"/>
      <c r="G102" s="155"/>
      <c r="H102" s="155"/>
      <c r="I102" s="155"/>
      <c r="J102" s="155"/>
      <c r="K102" s="111"/>
      <c r="L102" s="140" t="s">
        <v>96</v>
      </c>
      <c r="O102" s="111"/>
    </row>
    <row r="103" spans="2:15" x14ac:dyDescent="0.15">
      <c r="C103" s="155"/>
      <c r="D103" s="155"/>
      <c r="E103" s="155"/>
      <c r="F103" s="155"/>
      <c r="G103" s="155"/>
      <c r="H103" s="155"/>
      <c r="I103" s="155"/>
      <c r="J103" s="155"/>
      <c r="K103" s="111"/>
      <c r="L103" s="141"/>
      <c r="O103" s="111"/>
    </row>
    <row r="104" spans="2:15" x14ac:dyDescent="0.15">
      <c r="C104" s="155"/>
      <c r="D104" s="155"/>
      <c r="E104" s="111"/>
      <c r="L104" s="173" t="s">
        <v>154</v>
      </c>
      <c r="O104" s="111"/>
    </row>
    <row r="105" spans="2:15" x14ac:dyDescent="0.15">
      <c r="C105" s="155"/>
      <c r="L105" s="171" t="s">
        <v>155</v>
      </c>
      <c r="M105" s="111"/>
    </row>
    <row r="106" spans="2:15" x14ac:dyDescent="0.15">
      <c r="L106" s="174"/>
      <c r="M106" s="111"/>
    </row>
    <row r="107" spans="2:15" x14ac:dyDescent="0.15">
      <c r="L107" s="174"/>
    </row>
    <row r="108" spans="2:15" ht="12.75" thickBot="1" x14ac:dyDescent="0.2">
      <c r="L108" s="142">
        <f>(K95+K100)*G56-L95</f>
        <v>0</v>
      </c>
    </row>
    <row r="109" spans="2:15" ht="12.75" thickBot="1" x14ac:dyDescent="0.2">
      <c r="B109" s="1" t="s">
        <v>156</v>
      </c>
      <c r="C109" s="111"/>
      <c r="D109" s="111"/>
      <c r="E109" s="111"/>
      <c r="F109" s="111"/>
      <c r="G109" s="111"/>
      <c r="H109" s="111"/>
      <c r="I109" s="111"/>
      <c r="J109" s="111"/>
    </row>
    <row r="110" spans="2:15" ht="13.5" customHeight="1" x14ac:dyDescent="0.15">
      <c r="B110" s="466" t="s">
        <v>89</v>
      </c>
      <c r="C110" s="467"/>
      <c r="D110" s="468"/>
      <c r="E110" s="175" t="s">
        <v>157</v>
      </c>
      <c r="F110" s="176"/>
      <c r="G110" s="46"/>
      <c r="H110" s="46"/>
      <c r="I110" s="177" t="s">
        <v>158</v>
      </c>
      <c r="J110" s="46"/>
      <c r="K110" s="46"/>
      <c r="L110" s="178"/>
    </row>
    <row r="111" spans="2:15" x14ac:dyDescent="0.15">
      <c r="B111" s="545" t="s">
        <v>97</v>
      </c>
      <c r="C111" s="546"/>
      <c r="D111" s="547"/>
      <c r="E111" s="97"/>
      <c r="F111" s="160" t="s">
        <v>159</v>
      </c>
      <c r="G111" s="160" t="s">
        <v>160</v>
      </c>
      <c r="H111" s="179" t="s">
        <v>161</v>
      </c>
      <c r="I111" s="115"/>
      <c r="J111" s="161" t="s">
        <v>162</v>
      </c>
      <c r="K111" s="114" t="s">
        <v>160</v>
      </c>
      <c r="L111" s="99" t="s">
        <v>161</v>
      </c>
    </row>
    <row r="112" spans="2:15" x14ac:dyDescent="0.15">
      <c r="B112" s="558" t="s">
        <v>104</v>
      </c>
      <c r="C112" s="559"/>
      <c r="D112" s="560"/>
      <c r="E112" s="162" t="s">
        <v>114</v>
      </c>
      <c r="F112" s="119" t="s">
        <v>114</v>
      </c>
      <c r="G112" s="119" t="s">
        <v>114</v>
      </c>
      <c r="H112" s="120" t="s">
        <v>114</v>
      </c>
      <c r="I112" s="121" t="s">
        <v>114</v>
      </c>
      <c r="J112" s="180" t="s">
        <v>114</v>
      </c>
      <c r="K112" s="119" t="s">
        <v>114</v>
      </c>
      <c r="L112" s="102" t="s">
        <v>114</v>
      </c>
    </row>
    <row r="113" spans="2:12" x14ac:dyDescent="0.15">
      <c r="B113" s="101"/>
      <c r="E113" s="159">
        <f>SUM(F113:H113)</f>
        <v>0</v>
      </c>
      <c r="F113" s="181"/>
      <c r="G113" s="181"/>
      <c r="H113" s="182"/>
      <c r="I113" s="183">
        <f>SUM(J113:L113)</f>
        <v>0</v>
      </c>
      <c r="J113" s="184"/>
      <c r="K113" s="181"/>
      <c r="L113" s="185"/>
    </row>
    <row r="114" spans="2:12" x14ac:dyDescent="0.15">
      <c r="B114" s="103"/>
      <c r="C114" s="52"/>
      <c r="D114" s="52"/>
      <c r="E114" s="186">
        <f>SUM(F114:H114)</f>
        <v>0</v>
      </c>
      <c r="F114" s="187"/>
      <c r="G114" s="187"/>
      <c r="H114" s="188"/>
      <c r="I114" s="189">
        <f>SUM(J114:L114)</f>
        <v>0</v>
      </c>
      <c r="J114" s="190"/>
      <c r="K114" s="187"/>
      <c r="L114" s="191"/>
    </row>
    <row r="115" spans="2:12" ht="12.75" thickBot="1" x14ac:dyDescent="0.2">
      <c r="B115" s="149" t="s">
        <v>163</v>
      </c>
      <c r="C115" s="192"/>
      <c r="D115" s="150"/>
      <c r="E115" s="149">
        <f>SUM(E113:E114)</f>
        <v>0</v>
      </c>
      <c r="F115" s="192">
        <f t="shared" ref="F115:L115" si="0">SUM(F113:F114)</f>
        <v>0</v>
      </c>
      <c r="G115" s="192">
        <f t="shared" si="0"/>
        <v>0</v>
      </c>
      <c r="H115" s="192">
        <f t="shared" si="0"/>
        <v>0</v>
      </c>
      <c r="I115" s="193">
        <f t="shared" si="0"/>
        <v>0</v>
      </c>
      <c r="J115" s="194">
        <f t="shared" si="0"/>
        <v>0</v>
      </c>
      <c r="K115" s="150">
        <f t="shared" si="0"/>
        <v>0</v>
      </c>
      <c r="L115" s="195">
        <f t="shared" si="0"/>
        <v>0</v>
      </c>
    </row>
    <row r="116" spans="2:12" ht="12.75" thickBot="1" x14ac:dyDescent="0.2">
      <c r="C116" s="111"/>
      <c r="D116" s="111"/>
      <c r="E116" s="111"/>
      <c r="F116" s="111"/>
      <c r="G116" s="111"/>
      <c r="H116" s="111"/>
      <c r="I116" s="111"/>
      <c r="J116" s="111"/>
    </row>
    <row r="117" spans="2:12" x14ac:dyDescent="0.15">
      <c r="C117" s="111"/>
      <c r="D117" s="111"/>
      <c r="E117" s="111"/>
      <c r="F117" s="111"/>
      <c r="G117" s="111"/>
      <c r="H117" s="140" t="s">
        <v>164</v>
      </c>
      <c r="I117" s="111"/>
      <c r="J117" s="111"/>
      <c r="K117" s="111"/>
      <c r="L117" s="196" t="s">
        <v>165</v>
      </c>
    </row>
    <row r="118" spans="2:12" x14ac:dyDescent="0.15">
      <c r="C118" s="111"/>
      <c r="D118" s="111"/>
      <c r="E118" s="111"/>
      <c r="F118" s="111"/>
      <c r="G118" s="111"/>
      <c r="H118" s="141" t="s">
        <v>166</v>
      </c>
      <c r="I118" s="111"/>
      <c r="J118" s="111"/>
      <c r="K118" s="111"/>
      <c r="L118" s="197" t="s">
        <v>167</v>
      </c>
    </row>
    <row r="119" spans="2:12" x14ac:dyDescent="0.15">
      <c r="C119" s="111"/>
      <c r="D119" s="111"/>
      <c r="E119" s="111"/>
      <c r="F119" s="111"/>
      <c r="G119" s="111"/>
      <c r="H119" s="171" t="s">
        <v>114</v>
      </c>
      <c r="I119" s="111"/>
      <c r="J119" s="111"/>
      <c r="K119" s="111"/>
      <c r="L119" s="198" t="s">
        <v>114</v>
      </c>
    </row>
    <row r="120" spans="2:12" ht="12.75" thickBot="1" x14ac:dyDescent="0.2">
      <c r="C120" s="111"/>
      <c r="D120" s="111"/>
      <c r="E120" s="111"/>
      <c r="F120" s="111"/>
      <c r="G120" s="111"/>
      <c r="H120" s="172"/>
      <c r="I120" s="111"/>
      <c r="J120" s="111"/>
      <c r="K120" s="111"/>
      <c r="L120" s="174"/>
    </row>
    <row r="121" spans="2:12" x14ac:dyDescent="0.15">
      <c r="C121" s="111"/>
      <c r="D121" s="111"/>
      <c r="E121" s="111"/>
      <c r="F121" s="111"/>
      <c r="G121" s="111"/>
      <c r="H121" s="111"/>
      <c r="I121" s="111"/>
      <c r="J121" s="111"/>
      <c r="K121" s="111"/>
      <c r="L121" s="174"/>
    </row>
    <row r="122" spans="2:12" ht="12.75" thickBot="1" x14ac:dyDescent="0.2">
      <c r="C122" s="111"/>
      <c r="D122" s="111"/>
      <c r="E122" s="111"/>
      <c r="F122" s="111"/>
      <c r="G122" s="111"/>
      <c r="H122" s="111"/>
      <c r="I122" s="111"/>
      <c r="J122" s="111"/>
      <c r="K122" s="111"/>
      <c r="L122" s="199">
        <f>(E115+H120)*G56-I115</f>
        <v>0</v>
      </c>
    </row>
    <row r="123" spans="2:12" x14ac:dyDescent="0.15">
      <c r="C123" s="111"/>
      <c r="D123" s="111"/>
      <c r="E123" s="111"/>
      <c r="F123" s="111"/>
      <c r="G123" s="111"/>
      <c r="H123" s="111"/>
      <c r="I123" s="111"/>
      <c r="J123" s="111"/>
    </row>
    <row r="124" spans="2:12" x14ac:dyDescent="0.15">
      <c r="C124" s="111"/>
      <c r="D124" s="111"/>
      <c r="E124" s="111"/>
      <c r="F124" s="111"/>
      <c r="G124" s="111"/>
      <c r="H124" s="111"/>
      <c r="I124" s="111"/>
      <c r="J124" s="111"/>
    </row>
    <row r="125" spans="2:12" ht="12.75" thickBot="1" x14ac:dyDescent="0.2">
      <c r="F125" s="1" t="s">
        <v>168</v>
      </c>
    </row>
    <row r="126" spans="2:12" x14ac:dyDescent="0.15">
      <c r="B126" s="200" t="s">
        <v>169</v>
      </c>
      <c r="C126" s="46"/>
      <c r="D126" s="46"/>
      <c r="E126" s="201"/>
      <c r="F126" s="202">
        <f>+I66</f>
        <v>0</v>
      </c>
      <c r="H126" s="111"/>
    </row>
    <row r="127" spans="2:12" x14ac:dyDescent="0.15">
      <c r="B127" s="103" t="s">
        <v>170</v>
      </c>
      <c r="C127" s="52"/>
      <c r="D127" s="52"/>
      <c r="E127" s="203"/>
      <c r="F127" s="204">
        <f>+I81</f>
        <v>0</v>
      </c>
      <c r="H127" s="111"/>
    </row>
    <row r="128" spans="2:12" x14ac:dyDescent="0.15">
      <c r="B128" s="103" t="s">
        <v>171</v>
      </c>
      <c r="C128" s="52"/>
      <c r="D128" s="52"/>
      <c r="E128" s="203"/>
      <c r="F128" s="204">
        <f>+L108</f>
        <v>0</v>
      </c>
      <c r="H128" s="111"/>
    </row>
    <row r="129" spans="2:12" x14ac:dyDescent="0.15">
      <c r="B129" s="103" t="s">
        <v>172</v>
      </c>
      <c r="C129" s="123"/>
      <c r="D129" s="123"/>
      <c r="E129" s="205"/>
      <c r="F129" s="206">
        <f>+L122</f>
        <v>0</v>
      </c>
      <c r="H129" s="111"/>
    </row>
    <row r="130" spans="2:12" ht="12.75" thickBot="1" x14ac:dyDescent="0.2">
      <c r="B130" s="207" t="s">
        <v>173</v>
      </c>
      <c r="C130" s="64"/>
      <c r="D130" s="64"/>
      <c r="E130" s="208"/>
      <c r="F130" s="142">
        <f>SUM(F126:F129)</f>
        <v>0</v>
      </c>
      <c r="H130" s="111"/>
    </row>
    <row r="133" spans="2:12" x14ac:dyDescent="0.15">
      <c r="B133" s="1" t="s">
        <v>174</v>
      </c>
    </row>
    <row r="134" spans="2:12" ht="12.75" thickBot="1" x14ac:dyDescent="0.2"/>
    <row r="135" spans="2:12" ht="13.5" customHeight="1" x14ac:dyDescent="0.15">
      <c r="B135" s="91"/>
      <c r="C135" s="92"/>
      <c r="D135" s="92"/>
      <c r="E135" s="542" t="s">
        <v>175</v>
      </c>
      <c r="F135" s="543"/>
      <c r="G135" s="544"/>
      <c r="H135" s="557" t="s">
        <v>176</v>
      </c>
      <c r="I135" s="543"/>
      <c r="J135" s="544"/>
      <c r="K135" s="557" t="s">
        <v>177</v>
      </c>
      <c r="L135" s="544"/>
    </row>
    <row r="136" spans="2:12" x14ac:dyDescent="0.15">
      <c r="B136" s="545" t="s">
        <v>178</v>
      </c>
      <c r="C136" s="546"/>
      <c r="D136" s="547"/>
      <c r="E136" s="97" t="s">
        <v>179</v>
      </c>
      <c r="F136" s="114" t="s">
        <v>180</v>
      </c>
      <c r="G136" s="114" t="s">
        <v>181</v>
      </c>
      <c r="H136" s="114" t="s">
        <v>182</v>
      </c>
      <c r="I136" s="114" t="s">
        <v>183</v>
      </c>
      <c r="J136" s="114" t="s">
        <v>184</v>
      </c>
      <c r="K136" s="160" t="s">
        <v>185</v>
      </c>
      <c r="L136" s="114" t="s">
        <v>186</v>
      </c>
    </row>
    <row r="137" spans="2:12" x14ac:dyDescent="0.15">
      <c r="B137" s="101"/>
      <c r="E137" s="97" t="s">
        <v>187</v>
      </c>
      <c r="F137" s="114" t="s">
        <v>188</v>
      </c>
      <c r="G137" s="114" t="s">
        <v>189</v>
      </c>
      <c r="H137" s="114" t="s">
        <v>190</v>
      </c>
      <c r="I137" s="114" t="s">
        <v>191</v>
      </c>
      <c r="J137" s="114" t="s">
        <v>192</v>
      </c>
      <c r="K137" s="114" t="s">
        <v>193</v>
      </c>
      <c r="L137" s="114" t="s">
        <v>194</v>
      </c>
    </row>
    <row r="138" spans="2:12" x14ac:dyDescent="0.15">
      <c r="B138" s="101"/>
      <c r="E138" s="97" t="s">
        <v>195</v>
      </c>
      <c r="F138" s="114" t="s">
        <v>196</v>
      </c>
      <c r="G138" s="114" t="s">
        <v>197</v>
      </c>
      <c r="H138" s="114" t="s">
        <v>198</v>
      </c>
      <c r="I138" s="114" t="s">
        <v>196</v>
      </c>
      <c r="J138" s="114" t="s">
        <v>197</v>
      </c>
      <c r="K138" s="114" t="s">
        <v>199</v>
      </c>
      <c r="L138" s="114" t="s">
        <v>200</v>
      </c>
    </row>
    <row r="139" spans="2:12" x14ac:dyDescent="0.15">
      <c r="B139" s="122"/>
      <c r="C139" s="123"/>
      <c r="D139" s="123"/>
      <c r="E139" s="209"/>
      <c r="F139" s="210"/>
      <c r="G139" s="127"/>
      <c r="H139" s="211"/>
      <c r="I139" s="212"/>
      <c r="J139" s="127"/>
      <c r="K139" s="212"/>
      <c r="L139" s="212"/>
    </row>
    <row r="140" spans="2:12" x14ac:dyDescent="0.15">
      <c r="B140" s="103"/>
      <c r="C140" s="52"/>
      <c r="D140" s="52"/>
      <c r="E140" s="213"/>
      <c r="F140" s="165"/>
      <c r="G140" s="127"/>
      <c r="H140" s="214"/>
      <c r="I140" s="127"/>
      <c r="J140" s="127"/>
      <c r="K140" s="127"/>
      <c r="L140" s="127"/>
    </row>
    <row r="141" spans="2:12" ht="14.25" customHeight="1" thickBot="1" x14ac:dyDescent="0.2">
      <c r="B141" s="529" t="s">
        <v>201</v>
      </c>
      <c r="C141" s="530"/>
      <c r="D141" s="531"/>
      <c r="E141" s="215"/>
      <c r="F141" s="136"/>
      <c r="G141" s="216"/>
      <c r="H141" s="134"/>
      <c r="I141" s="134"/>
      <c r="J141" s="216"/>
      <c r="K141" s="134"/>
      <c r="L141" s="216"/>
    </row>
    <row r="142" spans="2:12" ht="12.75" thickBot="1" x14ac:dyDescent="0.2">
      <c r="G142" s="1" t="s">
        <v>202</v>
      </c>
      <c r="J142" s="1" t="s">
        <v>203</v>
      </c>
    </row>
    <row r="143" spans="2:12" x14ac:dyDescent="0.15">
      <c r="J143" s="93" t="s">
        <v>204</v>
      </c>
      <c r="K143" s="112" t="s">
        <v>205</v>
      </c>
      <c r="L143" s="95" t="s">
        <v>206</v>
      </c>
    </row>
    <row r="144" spans="2:12" ht="12.75" customHeight="1" x14ac:dyDescent="0.15">
      <c r="B144" s="1" t="s">
        <v>207</v>
      </c>
      <c r="J144" s="97"/>
      <c r="K144" s="114" t="s">
        <v>99</v>
      </c>
      <c r="L144" s="99"/>
    </row>
    <row r="145" spans="2:14" x14ac:dyDescent="0.15">
      <c r="C145" s="1" t="s">
        <v>208</v>
      </c>
      <c r="J145" s="97" t="s">
        <v>209</v>
      </c>
      <c r="K145" s="114"/>
      <c r="L145" s="99" t="s">
        <v>210</v>
      </c>
    </row>
    <row r="146" spans="2:14" x14ac:dyDescent="0.15">
      <c r="J146" s="97" t="s">
        <v>197</v>
      </c>
      <c r="K146" s="119" t="s">
        <v>211</v>
      </c>
      <c r="L146" s="102" t="s">
        <v>212</v>
      </c>
    </row>
    <row r="147" spans="2:14" x14ac:dyDescent="0.15">
      <c r="J147" s="217"/>
      <c r="K147" s="218"/>
      <c r="L147" s="219"/>
    </row>
    <row r="148" spans="2:14" x14ac:dyDescent="0.15">
      <c r="J148" s="217"/>
      <c r="K148" s="218"/>
      <c r="L148" s="219"/>
    </row>
    <row r="149" spans="2:14" ht="12.75" thickBot="1" x14ac:dyDescent="0.2">
      <c r="J149" s="220"/>
      <c r="K149" s="221"/>
      <c r="L149" s="154"/>
    </row>
    <row r="150" spans="2:14" x14ac:dyDescent="0.15">
      <c r="J150" s="1" t="s">
        <v>213</v>
      </c>
    </row>
    <row r="151" spans="2:14" x14ac:dyDescent="0.15">
      <c r="F151" s="111"/>
      <c r="M151" s="111"/>
      <c r="N151" s="222"/>
    </row>
    <row r="152" spans="2:14" x14ac:dyDescent="0.15">
      <c r="B152" s="1" t="s">
        <v>214</v>
      </c>
      <c r="M152" s="111"/>
      <c r="N152" s="222"/>
    </row>
    <row r="153" spans="2:14" ht="12.75" thickBot="1" x14ac:dyDescent="0.2"/>
    <row r="154" spans="2:14" ht="13.5" customHeight="1" x14ac:dyDescent="0.15">
      <c r="B154" s="466" t="s">
        <v>215</v>
      </c>
      <c r="C154" s="467"/>
      <c r="D154" s="468"/>
      <c r="E154" s="93" t="s">
        <v>76</v>
      </c>
      <c r="F154" s="112" t="s">
        <v>216</v>
      </c>
      <c r="G154" s="94" t="s">
        <v>217</v>
      </c>
      <c r="H154" s="113" t="s">
        <v>218</v>
      </c>
      <c r="I154" s="112" t="s">
        <v>219</v>
      </c>
      <c r="J154" s="95" t="s">
        <v>96</v>
      </c>
      <c r="K154" s="223"/>
    </row>
    <row r="155" spans="2:14" x14ac:dyDescent="0.15">
      <c r="B155" s="545" t="s">
        <v>104</v>
      </c>
      <c r="C155" s="546"/>
      <c r="D155" s="547"/>
      <c r="E155" s="97" t="s">
        <v>220</v>
      </c>
      <c r="F155" s="114" t="s">
        <v>221</v>
      </c>
      <c r="G155" s="224" t="s">
        <v>222</v>
      </c>
      <c r="H155" s="115" t="s">
        <v>223</v>
      </c>
      <c r="I155" s="114" t="s">
        <v>222</v>
      </c>
      <c r="J155" s="99"/>
    </row>
    <row r="156" spans="2:14" x14ac:dyDescent="0.15">
      <c r="B156" s="101"/>
      <c r="E156" s="97" t="s">
        <v>224</v>
      </c>
      <c r="F156" s="114" t="s">
        <v>225</v>
      </c>
      <c r="G156" s="98" t="s">
        <v>106</v>
      </c>
      <c r="H156" s="115" t="s">
        <v>226</v>
      </c>
      <c r="I156" s="114" t="s">
        <v>227</v>
      </c>
      <c r="J156" s="99" t="s">
        <v>228</v>
      </c>
    </row>
    <row r="157" spans="2:14" x14ac:dyDescent="0.15">
      <c r="B157" s="101"/>
      <c r="E157" s="162" t="s">
        <v>229</v>
      </c>
      <c r="F157" s="119" t="s">
        <v>130</v>
      </c>
      <c r="G157" s="120" t="s">
        <v>230</v>
      </c>
      <c r="H157" s="121" t="s">
        <v>231</v>
      </c>
      <c r="I157" s="119" t="s">
        <v>232</v>
      </c>
      <c r="J157" s="102" t="s">
        <v>114</v>
      </c>
    </row>
    <row r="158" spans="2:14" x14ac:dyDescent="0.15">
      <c r="B158" s="103" t="s">
        <v>233</v>
      </c>
      <c r="C158" s="52"/>
      <c r="D158" s="52"/>
      <c r="E158" s="186"/>
      <c r="F158" s="165"/>
      <c r="G158" s="128"/>
      <c r="H158" s="225"/>
      <c r="I158" s="165"/>
      <c r="J158" s="130"/>
    </row>
    <row r="159" spans="2:14" x14ac:dyDescent="0.15">
      <c r="B159" s="103" t="s">
        <v>234</v>
      </c>
      <c r="C159" s="52"/>
      <c r="D159" s="52"/>
      <c r="E159" s="186"/>
      <c r="F159" s="165"/>
      <c r="G159" s="128"/>
      <c r="H159" s="225"/>
      <c r="I159" s="165"/>
      <c r="J159" s="130"/>
    </row>
    <row r="160" spans="2:14" x14ac:dyDescent="0.15">
      <c r="B160" s="103" t="s">
        <v>235</v>
      </c>
      <c r="C160" s="52"/>
      <c r="D160" s="52"/>
      <c r="E160" s="186"/>
      <c r="F160" s="165"/>
      <c r="G160" s="128"/>
      <c r="H160" s="225"/>
      <c r="I160" s="165"/>
      <c r="J160" s="130"/>
    </row>
    <row r="161" spans="2:13" x14ac:dyDescent="0.15">
      <c r="B161" s="186" t="s">
        <v>236</v>
      </c>
      <c r="C161" s="190"/>
      <c r="D161" s="52"/>
      <c r="E161" s="186"/>
      <c r="F161" s="165"/>
      <c r="G161" s="128"/>
      <c r="H161" s="225"/>
      <c r="I161" s="165"/>
      <c r="J161" s="130"/>
    </row>
    <row r="162" spans="2:13" ht="12.75" thickBot="1" x14ac:dyDescent="0.2">
      <c r="B162" s="226" t="s">
        <v>237</v>
      </c>
      <c r="C162" s="227"/>
      <c r="D162" s="64"/>
      <c r="E162" s="228"/>
      <c r="F162" s="136"/>
      <c r="G162" s="152"/>
      <c r="H162" s="229"/>
      <c r="I162" s="230"/>
      <c r="J162" s="154"/>
    </row>
    <row r="163" spans="2:13" x14ac:dyDescent="0.15">
      <c r="G163" s="1" t="s">
        <v>238</v>
      </c>
      <c r="I163" s="1" t="s">
        <v>239</v>
      </c>
    </row>
    <row r="165" spans="2:13" ht="12.75" thickBot="1" x14ac:dyDescent="0.2">
      <c r="B165" s="1" t="s">
        <v>240</v>
      </c>
      <c r="J165" s="1" t="s">
        <v>241</v>
      </c>
    </row>
    <row r="166" spans="2:13" x14ac:dyDescent="0.15">
      <c r="B166" s="200" t="s">
        <v>242</v>
      </c>
      <c r="C166" s="46"/>
      <c r="D166" s="46"/>
      <c r="E166" s="46"/>
      <c r="F166" s="46"/>
      <c r="G166" s="46"/>
      <c r="H166" s="231"/>
      <c r="I166" s="178"/>
      <c r="J166" s="202">
        <f>F130</f>
        <v>0</v>
      </c>
    </row>
    <row r="167" spans="2:13" x14ac:dyDescent="0.15">
      <c r="B167" s="103" t="s">
        <v>243</v>
      </c>
      <c r="C167" s="52"/>
      <c r="D167" s="52"/>
      <c r="E167" s="52"/>
      <c r="F167" s="52"/>
      <c r="G167" s="52"/>
      <c r="H167" s="232"/>
      <c r="I167" s="233"/>
      <c r="J167" s="204">
        <f>L149</f>
        <v>0</v>
      </c>
    </row>
    <row r="168" spans="2:13" x14ac:dyDescent="0.15">
      <c r="B168" s="103" t="s">
        <v>244</v>
      </c>
      <c r="C168" s="52"/>
      <c r="D168" s="52"/>
      <c r="E168" s="52"/>
      <c r="F168" s="52"/>
      <c r="G168" s="52"/>
      <c r="H168" s="232"/>
      <c r="I168" s="233"/>
      <c r="J168" s="204">
        <f>J162</f>
        <v>0</v>
      </c>
    </row>
    <row r="169" spans="2:13" ht="12.75" thickBot="1" x14ac:dyDescent="0.2">
      <c r="B169" s="207"/>
      <c r="C169" s="64"/>
      <c r="D169" s="64"/>
      <c r="E169" s="64"/>
      <c r="F169" s="64" t="s">
        <v>245</v>
      </c>
      <c r="G169" s="64"/>
      <c r="H169" s="208"/>
      <c r="I169" s="139"/>
      <c r="J169" s="234">
        <f>SUM(J166:J168)</f>
        <v>0</v>
      </c>
    </row>
    <row r="171" spans="2:13" x14ac:dyDescent="0.15">
      <c r="B171" s="1" t="s">
        <v>246</v>
      </c>
    </row>
    <row r="172" spans="2:13" ht="12.75" thickBot="1" x14ac:dyDescent="0.2">
      <c r="B172" s="1" t="s">
        <v>247</v>
      </c>
    </row>
    <row r="173" spans="2:13" x14ac:dyDescent="0.15">
      <c r="B173" s="91"/>
      <c r="C173" s="92"/>
      <c r="D173" s="92"/>
      <c r="E173" s="93" t="s">
        <v>76</v>
      </c>
      <c r="F173" s="112" t="s">
        <v>248</v>
      </c>
      <c r="G173" s="112" t="s">
        <v>249</v>
      </c>
      <c r="H173" s="112" t="s">
        <v>250</v>
      </c>
      <c r="I173" s="112" t="s">
        <v>219</v>
      </c>
      <c r="J173" s="112" t="s">
        <v>251</v>
      </c>
      <c r="K173" s="95" t="s">
        <v>252</v>
      </c>
    </row>
    <row r="174" spans="2:13" x14ac:dyDescent="0.15">
      <c r="B174" s="545" t="s">
        <v>178</v>
      </c>
      <c r="C174" s="546"/>
      <c r="D174" s="547"/>
      <c r="E174" s="97" t="s">
        <v>253</v>
      </c>
      <c r="F174" s="114"/>
      <c r="G174" s="114" t="s">
        <v>254</v>
      </c>
      <c r="H174" s="114" t="s">
        <v>255</v>
      </c>
      <c r="I174" s="114" t="s">
        <v>256</v>
      </c>
      <c r="J174" s="114" t="s">
        <v>257</v>
      </c>
      <c r="K174" s="99" t="s">
        <v>103</v>
      </c>
    </row>
    <row r="175" spans="2:13" x14ac:dyDescent="0.15">
      <c r="B175" s="101"/>
      <c r="E175" s="97" t="s">
        <v>149</v>
      </c>
      <c r="F175" s="110"/>
      <c r="G175" s="114"/>
      <c r="H175" s="114"/>
      <c r="I175" s="114"/>
      <c r="J175" s="114" t="s">
        <v>258</v>
      </c>
      <c r="K175" s="99" t="s">
        <v>259</v>
      </c>
      <c r="M175" s="111"/>
    </row>
    <row r="176" spans="2:13" x14ac:dyDescent="0.15">
      <c r="B176" s="101"/>
      <c r="E176" s="97" t="s">
        <v>260</v>
      </c>
      <c r="F176" s="118" t="s">
        <v>261</v>
      </c>
      <c r="G176" s="114" t="s">
        <v>262</v>
      </c>
      <c r="H176" s="114" t="s">
        <v>263</v>
      </c>
      <c r="I176" s="114" t="s">
        <v>263</v>
      </c>
      <c r="J176" s="114" t="s">
        <v>264</v>
      </c>
      <c r="K176" s="102" t="s">
        <v>114</v>
      </c>
      <c r="M176" s="111"/>
    </row>
    <row r="177" spans="2:18" x14ac:dyDescent="0.15">
      <c r="B177" s="443" t="s">
        <v>265</v>
      </c>
      <c r="C177" s="444"/>
      <c r="D177" s="445"/>
      <c r="E177" s="143">
        <v>0</v>
      </c>
      <c r="F177" s="165"/>
      <c r="G177" s="232">
        <v>404</v>
      </c>
      <c r="H177" s="187">
        <v>0</v>
      </c>
      <c r="I177" s="235">
        <v>40000</v>
      </c>
      <c r="J177" s="236">
        <f>I177-H177</f>
        <v>40000</v>
      </c>
      <c r="K177" s="237">
        <f>(G177*J177)/1000</f>
        <v>16160</v>
      </c>
      <c r="M177" s="111"/>
    </row>
    <row r="178" spans="2:18" x14ac:dyDescent="0.15">
      <c r="B178" s="103"/>
      <c r="C178" s="52"/>
      <c r="D178" s="52"/>
      <c r="E178" s="146"/>
      <c r="F178" s="165"/>
      <c r="G178" s="232">
        <f>E178*F178</f>
        <v>0</v>
      </c>
      <c r="H178" s="187"/>
      <c r="I178" s="187"/>
      <c r="J178" s="236">
        <f>I178-H178</f>
        <v>0</v>
      </c>
      <c r="K178" s="237">
        <f>G178*J178</f>
        <v>0</v>
      </c>
      <c r="M178" s="111"/>
    </row>
    <row r="179" spans="2:18" ht="14.25" customHeight="1" thickBot="1" x14ac:dyDescent="0.2">
      <c r="B179" s="529" t="s">
        <v>201</v>
      </c>
      <c r="C179" s="530"/>
      <c r="D179" s="531"/>
      <c r="E179" s="238"/>
      <c r="F179" s="239"/>
      <c r="G179" s="230"/>
      <c r="H179" s="136"/>
      <c r="I179" s="136"/>
      <c r="J179" s="230"/>
      <c r="K179" s="240">
        <f>SUM(K177:K178)</f>
        <v>16160</v>
      </c>
      <c r="M179" s="111"/>
      <c r="O179" s="111"/>
      <c r="R179" s="111"/>
    </row>
    <row r="180" spans="2:18" ht="14.25" customHeight="1" x14ac:dyDescent="0.15">
      <c r="B180" s="555" t="s">
        <v>266</v>
      </c>
      <c r="C180" s="555"/>
      <c r="D180" s="555"/>
      <c r="E180" s="555"/>
      <c r="F180" s="555"/>
      <c r="G180" s="555"/>
      <c r="H180" s="555"/>
      <c r="I180" s="555"/>
      <c r="J180" s="555"/>
      <c r="K180" s="555"/>
      <c r="M180" s="111"/>
      <c r="O180" s="111"/>
      <c r="R180" s="111"/>
    </row>
    <row r="181" spans="2:18" x14ac:dyDescent="0.15">
      <c r="B181" s="556"/>
      <c r="C181" s="556"/>
      <c r="D181" s="556"/>
      <c r="E181" s="556"/>
      <c r="F181" s="556"/>
      <c r="G181" s="556"/>
      <c r="H181" s="556"/>
      <c r="I181" s="556"/>
      <c r="J181" s="556"/>
      <c r="K181" s="556"/>
      <c r="M181" s="111"/>
      <c r="O181" s="111"/>
      <c r="R181" s="111"/>
    </row>
    <row r="182" spans="2:18" ht="12.75" thickBot="1" x14ac:dyDescent="0.2">
      <c r="C182" s="111"/>
      <c r="D182" s="111"/>
      <c r="E182" s="111"/>
      <c r="H182" s="111"/>
      <c r="I182" s="111"/>
      <c r="M182" s="111"/>
      <c r="O182" s="111"/>
      <c r="R182" s="111"/>
    </row>
    <row r="183" spans="2:18" ht="15" customHeight="1" x14ac:dyDescent="0.15">
      <c r="B183" s="91" t="s">
        <v>267</v>
      </c>
      <c r="C183" s="92"/>
      <c r="D183" s="92"/>
      <c r="E183" s="241"/>
      <c r="F183" s="242"/>
      <c r="G183" s="241"/>
      <c r="H183" s="92"/>
      <c r="I183" s="243"/>
      <c r="J183" s="111"/>
      <c r="K183" s="111"/>
      <c r="M183" s="111"/>
      <c r="P183" s="111"/>
    </row>
    <row r="184" spans="2:18" x14ac:dyDescent="0.15">
      <c r="B184" s="101" t="s">
        <v>268</v>
      </c>
      <c r="E184" s="111"/>
      <c r="F184" s="163"/>
      <c r="G184" s="111"/>
      <c r="I184" s="244"/>
      <c r="J184" s="111"/>
      <c r="K184" s="111"/>
      <c r="O184" s="111"/>
      <c r="R184" s="111"/>
    </row>
    <row r="185" spans="2:18" ht="12.75" thickBot="1" x14ac:dyDescent="0.2">
      <c r="B185" s="245"/>
      <c r="C185" s="150"/>
      <c r="D185" s="150"/>
      <c r="E185" s="246"/>
      <c r="F185" s="247"/>
      <c r="G185" s="246"/>
      <c r="H185" s="150"/>
      <c r="I185" s="248"/>
      <c r="J185" s="111"/>
      <c r="K185" s="111"/>
      <c r="O185" s="111"/>
      <c r="R185" s="111"/>
    </row>
    <row r="186" spans="2:18" ht="12.75" thickBot="1" x14ac:dyDescent="0.2">
      <c r="C186" s="111"/>
      <c r="D186" s="111"/>
      <c r="E186" s="111"/>
      <c r="H186" s="111"/>
      <c r="I186" s="111"/>
      <c r="O186" s="111"/>
      <c r="R186" s="111"/>
    </row>
    <row r="187" spans="2:18" x14ac:dyDescent="0.15">
      <c r="B187" s="91" t="s">
        <v>269</v>
      </c>
      <c r="C187" s="92"/>
      <c r="D187" s="92"/>
      <c r="E187" s="241"/>
      <c r="F187" s="242"/>
      <c r="G187" s="241"/>
      <c r="H187" s="92"/>
      <c r="I187" s="243"/>
      <c r="J187" s="111"/>
      <c r="L187" s="1" t="s">
        <v>67</v>
      </c>
      <c r="O187" s="111"/>
      <c r="R187" s="111"/>
    </row>
    <row r="188" spans="2:18" x14ac:dyDescent="0.15">
      <c r="B188" s="101" t="s">
        <v>270</v>
      </c>
      <c r="E188" s="111"/>
      <c r="F188" s="163"/>
      <c r="G188" s="111"/>
      <c r="I188" s="244"/>
      <c r="J188" s="111"/>
      <c r="O188" s="111"/>
      <c r="R188" s="111"/>
    </row>
    <row r="189" spans="2:18" ht="12.75" thickBot="1" x14ac:dyDescent="0.2">
      <c r="B189" s="245"/>
      <c r="C189" s="150"/>
      <c r="D189" s="150"/>
      <c r="E189" s="246"/>
      <c r="F189" s="247"/>
      <c r="G189" s="246"/>
      <c r="H189" s="150"/>
      <c r="I189" s="248"/>
      <c r="J189" s="111"/>
      <c r="O189" s="111"/>
      <c r="R189" s="111"/>
    </row>
    <row r="190" spans="2:18" x14ac:dyDescent="0.15">
      <c r="F190" s="111"/>
      <c r="O190" s="111"/>
      <c r="R190" s="111"/>
    </row>
    <row r="191" spans="2:18" x14ac:dyDescent="0.15">
      <c r="B191" s="1" t="s">
        <v>271</v>
      </c>
      <c r="O191" s="111"/>
      <c r="R191" s="111"/>
    </row>
    <row r="192" spans="2:18" ht="12.75" thickBot="1" x14ac:dyDescent="0.2">
      <c r="B192" s="1" t="s">
        <v>272</v>
      </c>
      <c r="M192" s="111"/>
      <c r="P192" s="111"/>
    </row>
    <row r="193" spans="2:13" ht="13.5" customHeight="1" x14ac:dyDescent="0.15">
      <c r="B193" s="91"/>
      <c r="C193" s="92"/>
      <c r="D193" s="92"/>
      <c r="E193" s="542" t="s">
        <v>273</v>
      </c>
      <c r="F193" s="544"/>
      <c r="G193" s="557" t="s">
        <v>274</v>
      </c>
      <c r="H193" s="544"/>
      <c r="I193" s="112" t="s">
        <v>275</v>
      </c>
      <c r="J193" s="112" t="s">
        <v>276</v>
      </c>
      <c r="K193" s="112" t="s">
        <v>277</v>
      </c>
      <c r="L193" s="112" t="s">
        <v>278</v>
      </c>
    </row>
    <row r="194" spans="2:13" x14ac:dyDescent="0.15">
      <c r="B194" s="545" t="s">
        <v>178</v>
      </c>
      <c r="C194" s="546"/>
      <c r="D194" s="547"/>
      <c r="E194" s="97" t="s">
        <v>279</v>
      </c>
      <c r="F194" s="114" t="s">
        <v>280</v>
      </c>
      <c r="G194" s="114" t="s">
        <v>281</v>
      </c>
      <c r="H194" s="114" t="s">
        <v>282</v>
      </c>
      <c r="I194" s="114" t="s">
        <v>254</v>
      </c>
      <c r="J194" s="114" t="s">
        <v>254</v>
      </c>
      <c r="K194" s="114" t="s">
        <v>103</v>
      </c>
      <c r="L194" s="114" t="s">
        <v>283</v>
      </c>
    </row>
    <row r="195" spans="2:13" x14ac:dyDescent="0.15">
      <c r="B195" s="101"/>
      <c r="E195" s="97" t="s">
        <v>149</v>
      </c>
      <c r="F195" s="114"/>
      <c r="G195" s="249" t="s">
        <v>149</v>
      </c>
      <c r="H195" s="249" t="s">
        <v>284</v>
      </c>
      <c r="I195" s="114" t="s">
        <v>285</v>
      </c>
      <c r="J195" s="114" t="s">
        <v>286</v>
      </c>
      <c r="K195" s="114" t="s">
        <v>287</v>
      </c>
      <c r="L195" s="114"/>
    </row>
    <row r="196" spans="2:13" x14ac:dyDescent="0.15">
      <c r="B196" s="101"/>
      <c r="E196" s="159"/>
      <c r="F196" s="181"/>
      <c r="G196" s="250"/>
      <c r="H196" s="250"/>
      <c r="I196" s="114" t="s">
        <v>288</v>
      </c>
      <c r="J196" s="114" t="s">
        <v>288</v>
      </c>
      <c r="K196" s="114" t="s">
        <v>288</v>
      </c>
      <c r="L196" s="114" t="s">
        <v>289</v>
      </c>
    </row>
    <row r="197" spans="2:13" x14ac:dyDescent="0.15">
      <c r="B197" s="103"/>
      <c r="C197" s="52"/>
      <c r="D197" s="52"/>
      <c r="E197" s="251"/>
      <c r="F197" s="252"/>
      <c r="G197" s="127"/>
      <c r="H197" s="253"/>
      <c r="I197" s="127">
        <f>E197*G197</f>
        <v>0</v>
      </c>
      <c r="J197" s="127">
        <f>F197*H197</f>
        <v>0</v>
      </c>
      <c r="K197" s="127">
        <f>J197-I197</f>
        <v>0</v>
      </c>
      <c r="L197" s="127"/>
    </row>
    <row r="198" spans="2:13" x14ac:dyDescent="0.15">
      <c r="B198" s="103"/>
      <c r="C198" s="52"/>
      <c r="D198" s="52"/>
      <c r="E198" s="251"/>
      <c r="F198" s="252"/>
      <c r="G198" s="127"/>
      <c r="H198" s="253"/>
      <c r="I198" s="127">
        <f>E198*G198</f>
        <v>0</v>
      </c>
      <c r="J198" s="127">
        <f>F198*H198</f>
        <v>0</v>
      </c>
      <c r="K198" s="127">
        <f>J198-I198</f>
        <v>0</v>
      </c>
      <c r="L198" s="127"/>
    </row>
    <row r="199" spans="2:13" ht="12.75" thickBot="1" x14ac:dyDescent="0.2">
      <c r="B199" s="149" t="s">
        <v>133</v>
      </c>
      <c r="C199" s="192"/>
      <c r="D199" s="150"/>
      <c r="E199" s="254"/>
      <c r="F199" s="169"/>
      <c r="G199" s="255"/>
      <c r="H199" s="255"/>
      <c r="I199" s="255">
        <f>SUM(I197:I198)</f>
        <v>0</v>
      </c>
      <c r="J199" s="255">
        <f>SUM(J197:J198)</f>
        <v>0</v>
      </c>
      <c r="K199" s="255">
        <f>SUM(K197:K198)</f>
        <v>0</v>
      </c>
      <c r="L199" s="256"/>
    </row>
    <row r="200" spans="2:13" ht="12.75" thickBot="1" x14ac:dyDescent="0.2">
      <c r="C200" s="155"/>
      <c r="D200" s="155"/>
      <c r="E200" s="155"/>
      <c r="F200" s="111"/>
      <c r="G200" s="111"/>
      <c r="H200" s="111"/>
      <c r="I200" s="111"/>
      <c r="J200" s="111"/>
      <c r="K200" s="111"/>
    </row>
    <row r="201" spans="2:13" x14ac:dyDescent="0.15">
      <c r="C201" s="111"/>
      <c r="H201" s="93" t="s">
        <v>290</v>
      </c>
      <c r="I201" s="257" t="s">
        <v>291</v>
      </c>
      <c r="J201" s="92"/>
      <c r="K201" s="258"/>
      <c r="L201" s="95" t="s">
        <v>252</v>
      </c>
    </row>
    <row r="202" spans="2:13" x14ac:dyDescent="0.15">
      <c r="C202" s="155"/>
      <c r="H202" s="159"/>
      <c r="I202" s="160" t="s">
        <v>292</v>
      </c>
      <c r="J202" s="160" t="s">
        <v>293</v>
      </c>
      <c r="K202" s="114" t="s">
        <v>294</v>
      </c>
      <c r="L202" s="99" t="s">
        <v>295</v>
      </c>
    </row>
    <row r="203" spans="2:13" x14ac:dyDescent="0.15">
      <c r="C203" s="155"/>
      <c r="H203" s="159"/>
      <c r="I203" s="114" t="s">
        <v>105</v>
      </c>
      <c r="J203" s="114"/>
      <c r="K203" s="161"/>
      <c r="L203" s="99" t="s">
        <v>296</v>
      </c>
    </row>
    <row r="204" spans="2:13" x14ac:dyDescent="0.15">
      <c r="C204" s="155"/>
      <c r="H204" s="159"/>
      <c r="I204" s="114" t="s">
        <v>297</v>
      </c>
      <c r="J204" s="161" t="s">
        <v>298</v>
      </c>
      <c r="K204" s="161" t="s">
        <v>299</v>
      </c>
      <c r="L204" s="99" t="s">
        <v>114</v>
      </c>
    </row>
    <row r="205" spans="2:13" x14ac:dyDescent="0.15">
      <c r="C205" s="155"/>
      <c r="D205" s="259"/>
      <c r="E205" s="260"/>
      <c r="F205" s="260"/>
      <c r="G205" s="260"/>
      <c r="H205" s="261"/>
      <c r="I205" s="187"/>
      <c r="J205" s="187"/>
      <c r="K205" s="187">
        <f>I205*J205</f>
        <v>0</v>
      </c>
      <c r="L205" s="237">
        <f>K197*L197*H205</f>
        <v>0</v>
      </c>
    </row>
    <row r="206" spans="2:13" x14ac:dyDescent="0.15">
      <c r="C206" s="155"/>
      <c r="D206" s="259"/>
      <c r="E206" s="260"/>
      <c r="F206" s="260"/>
      <c r="G206" s="260"/>
      <c r="H206" s="261"/>
      <c r="I206" s="187"/>
      <c r="J206" s="187"/>
      <c r="K206" s="187">
        <f>I206*J206</f>
        <v>0</v>
      </c>
      <c r="L206" s="237">
        <f>K198*L198*H206</f>
        <v>0</v>
      </c>
      <c r="M206" s="111"/>
    </row>
    <row r="207" spans="2:13" ht="12.75" thickBot="1" x14ac:dyDescent="0.2">
      <c r="C207" s="155"/>
      <c r="D207" s="111"/>
      <c r="E207" s="260"/>
      <c r="F207" s="260"/>
      <c r="G207" s="260"/>
      <c r="H207" s="262"/>
      <c r="I207" s="263"/>
      <c r="J207" s="263"/>
      <c r="K207" s="194"/>
      <c r="L207" s="240">
        <f>SUM(L205:L206)</f>
        <v>0</v>
      </c>
      <c r="M207" s="111"/>
    </row>
    <row r="208" spans="2:13" ht="12.75" thickBot="1" x14ac:dyDescent="0.2">
      <c r="C208" s="155"/>
      <c r="D208" s="111"/>
      <c r="H208" s="223"/>
      <c r="J208" s="111"/>
      <c r="K208" s="111"/>
      <c r="M208" s="111"/>
    </row>
    <row r="209" spans="2:17" x14ac:dyDescent="0.15">
      <c r="B209" s="91" t="s">
        <v>300</v>
      </c>
      <c r="C209" s="92"/>
      <c r="D209" s="92"/>
      <c r="E209" s="241"/>
      <c r="F209" s="264"/>
      <c r="G209" s="265"/>
      <c r="H209" s="241"/>
      <c r="I209" s="266"/>
      <c r="J209" s="111"/>
      <c r="K209" s="111"/>
      <c r="L209" s="111"/>
      <c r="M209" s="111"/>
    </row>
    <row r="210" spans="2:17" ht="12.75" thickBot="1" x14ac:dyDescent="0.2">
      <c r="B210" s="245" t="s">
        <v>301</v>
      </c>
      <c r="C210" s="150"/>
      <c r="D210" s="150"/>
      <c r="E210" s="246"/>
      <c r="F210" s="267"/>
      <c r="G210" s="268"/>
      <c r="H210" s="246"/>
      <c r="I210" s="269"/>
      <c r="J210" s="111"/>
      <c r="K210" s="111"/>
      <c r="L210" s="111"/>
      <c r="M210" s="111"/>
    </row>
    <row r="211" spans="2:17" ht="12.75" thickBot="1" x14ac:dyDescent="0.2">
      <c r="E211" s="155"/>
      <c r="F211" s="155"/>
      <c r="G211" s="155"/>
      <c r="H211" s="111"/>
      <c r="I211" s="111"/>
      <c r="J211" s="111"/>
      <c r="K211" s="111"/>
      <c r="L211" s="111"/>
      <c r="M211" s="111"/>
    </row>
    <row r="212" spans="2:17" x14ac:dyDescent="0.15">
      <c r="B212" s="91" t="s">
        <v>302</v>
      </c>
      <c r="C212" s="92"/>
      <c r="D212" s="92"/>
      <c r="E212" s="241"/>
      <c r="F212" s="264"/>
      <c r="G212" s="265"/>
      <c r="H212" s="241"/>
      <c r="I212" s="266"/>
      <c r="J212" s="111"/>
      <c r="K212" s="111"/>
      <c r="L212" s="111"/>
      <c r="M212" s="111"/>
    </row>
    <row r="213" spans="2:17" ht="12.75" thickBot="1" x14ac:dyDescent="0.2">
      <c r="B213" s="245" t="s">
        <v>301</v>
      </c>
      <c r="C213" s="150"/>
      <c r="D213" s="150"/>
      <c r="E213" s="246"/>
      <c r="F213" s="267"/>
      <c r="G213" s="268"/>
      <c r="H213" s="246"/>
      <c r="I213" s="269"/>
      <c r="J213" s="111"/>
      <c r="K213" s="111"/>
      <c r="L213" s="111"/>
      <c r="M213" s="111"/>
    </row>
    <row r="214" spans="2:17" ht="12.75" thickBot="1" x14ac:dyDescent="0.2">
      <c r="E214" s="155"/>
      <c r="F214" s="155"/>
      <c r="G214" s="155"/>
      <c r="H214" s="111"/>
      <c r="I214" s="111"/>
      <c r="J214" s="111"/>
      <c r="K214" s="111"/>
      <c r="L214" s="111"/>
    </row>
    <row r="215" spans="2:17" x14ac:dyDescent="0.15">
      <c r="B215" s="91" t="s">
        <v>303</v>
      </c>
      <c r="C215" s="92"/>
      <c r="D215" s="92"/>
      <c r="E215" s="241"/>
      <c r="F215" s="264"/>
      <c r="G215" s="265"/>
      <c r="H215" s="241"/>
      <c r="I215" s="266"/>
      <c r="J215" s="111"/>
      <c r="K215" s="111"/>
      <c r="L215" s="111"/>
      <c r="N215" s="111"/>
      <c r="Q215" s="111"/>
    </row>
    <row r="216" spans="2:17" ht="12.75" thickBot="1" x14ac:dyDescent="0.2">
      <c r="B216" s="245" t="s">
        <v>268</v>
      </c>
      <c r="C216" s="150"/>
      <c r="D216" s="150"/>
      <c r="E216" s="246"/>
      <c r="F216" s="267"/>
      <c r="G216" s="268"/>
      <c r="H216" s="246"/>
      <c r="I216" s="269"/>
      <c r="J216" s="111"/>
      <c r="K216" s="111"/>
      <c r="L216" s="111"/>
      <c r="N216" s="111"/>
      <c r="Q216" s="111"/>
    </row>
    <row r="217" spans="2:17" x14ac:dyDescent="0.15">
      <c r="E217" s="111"/>
      <c r="F217" s="155"/>
      <c r="G217" s="155"/>
      <c r="H217" s="111"/>
      <c r="I217" s="111"/>
      <c r="J217" s="111"/>
      <c r="K217" s="111"/>
      <c r="L217" s="111"/>
      <c r="N217" s="111"/>
      <c r="Q217" s="111"/>
    </row>
    <row r="218" spans="2:17" ht="12.75" thickBot="1" x14ac:dyDescent="0.2">
      <c r="B218" s="1" t="s">
        <v>304</v>
      </c>
      <c r="E218" s="111"/>
      <c r="F218" s="155"/>
      <c r="G218" s="155"/>
      <c r="H218" s="111"/>
      <c r="I218" s="111"/>
      <c r="J218" s="111"/>
      <c r="K218" s="111"/>
      <c r="L218" s="111"/>
      <c r="N218" s="111"/>
      <c r="Q218" s="111"/>
    </row>
    <row r="219" spans="2:17" ht="12.75" thickBot="1" x14ac:dyDescent="0.2">
      <c r="B219" s="474" t="s">
        <v>305</v>
      </c>
      <c r="C219" s="475"/>
      <c r="D219" s="475"/>
      <c r="E219" s="476"/>
      <c r="F219" s="4" t="s">
        <v>58</v>
      </c>
      <c r="G219" s="270" t="s">
        <v>306</v>
      </c>
      <c r="H219" s="72" t="s">
        <v>307</v>
      </c>
      <c r="I219" s="271" t="s">
        <v>308</v>
      </c>
      <c r="J219" s="111"/>
      <c r="K219" s="111"/>
      <c r="L219" s="111"/>
      <c r="N219" s="111"/>
      <c r="Q219" s="111"/>
    </row>
    <row r="220" spans="2:17" ht="24" customHeight="1" x14ac:dyDescent="0.15">
      <c r="B220" s="552" t="s">
        <v>309</v>
      </c>
      <c r="C220" s="553"/>
      <c r="D220" s="553"/>
      <c r="E220" s="554"/>
      <c r="F220" s="272" t="s">
        <v>10</v>
      </c>
      <c r="G220" s="273"/>
      <c r="H220" s="8" t="s">
        <v>11</v>
      </c>
      <c r="I220" s="274"/>
      <c r="J220" s="111"/>
      <c r="K220" s="111"/>
      <c r="L220" s="111"/>
      <c r="N220" s="111"/>
      <c r="Q220" s="111"/>
    </row>
    <row r="221" spans="2:17" x14ac:dyDescent="0.15">
      <c r="B221" s="500" t="s">
        <v>310</v>
      </c>
      <c r="C221" s="501"/>
      <c r="D221" s="501"/>
      <c r="E221" s="502"/>
      <c r="F221" s="275" t="s">
        <v>14</v>
      </c>
      <c r="G221" s="276"/>
      <c r="H221" s="81" t="s">
        <v>62</v>
      </c>
      <c r="I221" s="277"/>
      <c r="J221" s="111"/>
      <c r="K221" s="278"/>
      <c r="L221" s="111"/>
      <c r="N221" s="111"/>
      <c r="Q221" s="111"/>
    </row>
    <row r="222" spans="2:17" ht="12.75" thickBot="1" x14ac:dyDescent="0.2">
      <c r="B222" s="480" t="s">
        <v>311</v>
      </c>
      <c r="C222" s="481"/>
      <c r="D222" s="481"/>
      <c r="E222" s="482"/>
      <c r="F222" s="279" t="s">
        <v>16</v>
      </c>
      <c r="G222" s="280"/>
      <c r="H222" s="281" t="s">
        <v>312</v>
      </c>
      <c r="I222" s="282"/>
      <c r="J222" s="111"/>
      <c r="K222" s="111"/>
      <c r="L222" s="111"/>
      <c r="N222" s="111"/>
      <c r="Q222" s="111"/>
    </row>
    <row r="223" spans="2:17" ht="13.5" thickTop="1" thickBot="1" x14ac:dyDescent="0.2">
      <c r="B223" s="483" t="s">
        <v>313</v>
      </c>
      <c r="C223" s="484"/>
      <c r="D223" s="484"/>
      <c r="E223" s="485"/>
      <c r="F223" s="88" t="s">
        <v>314</v>
      </c>
      <c r="G223" s="283">
        <f>G221*G222-G220</f>
        <v>0</v>
      </c>
      <c r="H223" s="284" t="s">
        <v>315</v>
      </c>
      <c r="I223" s="285"/>
      <c r="J223" s="111"/>
      <c r="K223" s="111"/>
      <c r="L223" s="111"/>
      <c r="N223" s="111"/>
      <c r="Q223" s="111"/>
    </row>
    <row r="224" spans="2:17" x14ac:dyDescent="0.15">
      <c r="E224" s="111"/>
      <c r="F224" s="155"/>
      <c r="G224" s="155"/>
      <c r="H224" s="111"/>
      <c r="I224" s="111"/>
      <c r="J224" s="111"/>
      <c r="K224" s="111"/>
      <c r="L224" s="111"/>
      <c r="N224" s="111"/>
      <c r="Q224" s="111"/>
    </row>
    <row r="225" spans="2:17" x14ac:dyDescent="0.15">
      <c r="B225" s="1" t="s">
        <v>316</v>
      </c>
    </row>
    <row r="226" spans="2:17" ht="12.75" thickBot="1" x14ac:dyDescent="0.2">
      <c r="B226" s="1" t="s">
        <v>317</v>
      </c>
    </row>
    <row r="227" spans="2:17" ht="13.5" customHeight="1" x14ac:dyDescent="0.15">
      <c r="B227" s="91"/>
      <c r="C227" s="92"/>
      <c r="D227" s="92"/>
      <c r="E227" s="542" t="s">
        <v>273</v>
      </c>
      <c r="F227" s="543"/>
      <c r="G227" s="543"/>
      <c r="H227" s="543"/>
      <c r="I227" s="544"/>
      <c r="J227" s="112" t="s">
        <v>250</v>
      </c>
      <c r="K227" s="112" t="s">
        <v>318</v>
      </c>
      <c r="L227" s="95" t="s">
        <v>319</v>
      </c>
    </row>
    <row r="228" spans="2:17" x14ac:dyDescent="0.15">
      <c r="B228" s="545" t="s">
        <v>178</v>
      </c>
      <c r="C228" s="546"/>
      <c r="D228" s="547"/>
      <c r="E228" s="97" t="s">
        <v>320</v>
      </c>
      <c r="F228" s="118" t="s">
        <v>321</v>
      </c>
      <c r="G228" s="548" t="s">
        <v>322</v>
      </c>
      <c r="H228" s="549"/>
      <c r="I228" s="114" t="s">
        <v>323</v>
      </c>
      <c r="J228" s="114" t="s">
        <v>324</v>
      </c>
      <c r="K228" s="114" t="s">
        <v>103</v>
      </c>
      <c r="L228" s="99" t="s">
        <v>283</v>
      </c>
    </row>
    <row r="229" spans="2:17" x14ac:dyDescent="0.15">
      <c r="B229" s="101"/>
      <c r="E229" s="97" t="s">
        <v>149</v>
      </c>
      <c r="F229" s="118" t="s">
        <v>325</v>
      </c>
      <c r="G229" s="550" t="s">
        <v>326</v>
      </c>
      <c r="H229" s="551"/>
      <c r="I229" s="114" t="s">
        <v>327</v>
      </c>
      <c r="J229" s="114" t="s">
        <v>149</v>
      </c>
      <c r="K229" s="114" t="s">
        <v>328</v>
      </c>
      <c r="L229" s="99"/>
    </row>
    <row r="230" spans="2:17" x14ac:dyDescent="0.15">
      <c r="B230" s="101"/>
      <c r="E230" s="97"/>
      <c r="F230" s="114" t="s">
        <v>329</v>
      </c>
      <c r="G230" s="120"/>
      <c r="H230" s="286"/>
      <c r="I230" s="119"/>
      <c r="J230" s="114" t="s">
        <v>330</v>
      </c>
      <c r="K230" s="119" t="s">
        <v>288</v>
      </c>
      <c r="L230" s="99" t="s">
        <v>289</v>
      </c>
    </row>
    <row r="231" spans="2:17" x14ac:dyDescent="0.15">
      <c r="B231" s="103"/>
      <c r="C231" s="52"/>
      <c r="D231" s="52"/>
      <c r="E231" s="213"/>
      <c r="F231" s="165"/>
      <c r="G231" s="287"/>
      <c r="H231" s="288"/>
      <c r="I231" s="165">
        <f>E231-F231</f>
        <v>0</v>
      </c>
      <c r="J231" s="289"/>
      <c r="K231" s="165">
        <f>I231*J231</f>
        <v>0</v>
      </c>
      <c r="L231" s="237"/>
    </row>
    <row r="232" spans="2:17" x14ac:dyDescent="0.15">
      <c r="B232" s="103"/>
      <c r="C232" s="52"/>
      <c r="D232" s="52"/>
      <c r="E232" s="213"/>
      <c r="F232" s="165"/>
      <c r="G232" s="290"/>
      <c r="H232" s="111"/>
      <c r="I232" s="165">
        <f>E232-F232</f>
        <v>0</v>
      </c>
      <c r="J232" s="289"/>
      <c r="K232" s="165">
        <f>I232*J232</f>
        <v>0</v>
      </c>
      <c r="L232" s="237"/>
    </row>
    <row r="233" spans="2:17" x14ac:dyDescent="0.15">
      <c r="B233" s="291"/>
      <c r="C233" s="292"/>
      <c r="D233" s="292"/>
      <c r="E233" s="293"/>
      <c r="F233" s="164"/>
      <c r="G233" s="290"/>
      <c r="H233" s="111"/>
      <c r="I233" s="165">
        <f>E233-F233</f>
        <v>0</v>
      </c>
      <c r="J233" s="294"/>
      <c r="K233" s="165">
        <f>I233*J233</f>
        <v>0</v>
      </c>
      <c r="L233" s="295"/>
    </row>
    <row r="234" spans="2:17" ht="14.25" customHeight="1" thickBot="1" x14ac:dyDescent="0.2">
      <c r="B234" s="529" t="s">
        <v>201</v>
      </c>
      <c r="C234" s="530"/>
      <c r="D234" s="531"/>
      <c r="E234" s="238">
        <f>SUM(E231:E233)</f>
        <v>0</v>
      </c>
      <c r="F234" s="170">
        <f>SUM(F231:F233)</f>
        <v>0</v>
      </c>
      <c r="G234" s="296"/>
      <c r="H234" s="246"/>
      <c r="I234" s="230">
        <f>SUM(I231:I233)</f>
        <v>0</v>
      </c>
      <c r="J234" s="136"/>
      <c r="K234" s="230">
        <f>SUM(K231:K233)</f>
        <v>0</v>
      </c>
      <c r="L234" s="297"/>
    </row>
    <row r="235" spans="2:17" ht="12.75" thickBot="1" x14ac:dyDescent="0.2">
      <c r="C235" s="155"/>
      <c r="D235" s="155"/>
      <c r="E235" s="155"/>
      <c r="F235" s="111"/>
      <c r="G235" s="111"/>
      <c r="H235" s="111"/>
      <c r="I235" s="111"/>
      <c r="J235" s="111"/>
      <c r="N235" s="111"/>
      <c r="Q235" s="111"/>
    </row>
    <row r="236" spans="2:17" x14ac:dyDescent="0.15">
      <c r="C236" s="155"/>
      <c r="D236" s="155"/>
      <c r="E236" s="155"/>
      <c r="F236" s="155"/>
      <c r="G236" s="155"/>
      <c r="H236" s="93" t="s">
        <v>331</v>
      </c>
      <c r="I236" s="257" t="s">
        <v>332</v>
      </c>
      <c r="J236" s="92"/>
      <c r="K236" s="258"/>
      <c r="L236" s="95" t="s">
        <v>252</v>
      </c>
      <c r="N236" s="111"/>
      <c r="Q236" s="111"/>
    </row>
    <row r="237" spans="2:17" x14ac:dyDescent="0.15">
      <c r="C237" s="155"/>
      <c r="D237" s="155"/>
      <c r="E237" s="155"/>
      <c r="F237" s="155"/>
      <c r="G237" s="155"/>
      <c r="H237" s="159"/>
      <c r="I237" s="160" t="s">
        <v>333</v>
      </c>
      <c r="J237" s="160" t="s">
        <v>334</v>
      </c>
      <c r="K237" s="114" t="s">
        <v>335</v>
      </c>
      <c r="L237" s="99" t="s">
        <v>336</v>
      </c>
      <c r="N237" s="111"/>
      <c r="Q237" s="111"/>
    </row>
    <row r="238" spans="2:17" x14ac:dyDescent="0.15">
      <c r="C238" s="155"/>
      <c r="D238" s="155"/>
      <c r="E238" s="155"/>
      <c r="F238" s="155"/>
      <c r="G238" s="155"/>
      <c r="H238" s="159"/>
      <c r="I238" s="114" t="s">
        <v>105</v>
      </c>
      <c r="J238" s="114"/>
      <c r="K238" s="161"/>
      <c r="L238" s="99"/>
      <c r="M238" s="111"/>
      <c r="P238" s="111"/>
    </row>
    <row r="239" spans="2:17" x14ac:dyDescent="0.15">
      <c r="C239" s="155"/>
      <c r="D239" s="155"/>
      <c r="E239" s="155"/>
      <c r="F239" s="155"/>
      <c r="G239" s="155"/>
      <c r="H239" s="159"/>
      <c r="I239" s="114" t="s">
        <v>297</v>
      </c>
      <c r="J239" s="161" t="s">
        <v>337</v>
      </c>
      <c r="K239" s="161" t="s">
        <v>338</v>
      </c>
      <c r="L239" s="102" t="s">
        <v>114</v>
      </c>
    </row>
    <row r="240" spans="2:17" x14ac:dyDescent="0.15">
      <c r="C240" s="155"/>
      <c r="D240" s="155"/>
      <c r="E240" s="155"/>
      <c r="F240" s="155"/>
      <c r="G240" s="155"/>
      <c r="H240" s="251"/>
      <c r="I240" s="187"/>
      <c r="J240" s="187"/>
      <c r="K240" s="187">
        <f>I240*J240</f>
        <v>0</v>
      </c>
      <c r="L240" s="237">
        <f>K231*L231*H240-K240</f>
        <v>0</v>
      </c>
    </row>
    <row r="241" spans="2:12" x14ac:dyDescent="0.15">
      <c r="C241" s="155"/>
      <c r="D241" s="155"/>
      <c r="E241" s="155"/>
      <c r="F241" s="155"/>
      <c r="G241" s="155"/>
      <c r="H241" s="251"/>
      <c r="I241" s="187"/>
      <c r="J241" s="187"/>
      <c r="K241" s="187">
        <f>I241*J241</f>
        <v>0</v>
      </c>
      <c r="L241" s="237">
        <f>K232*L232*H241-K241</f>
        <v>0</v>
      </c>
    </row>
    <row r="242" spans="2:12" x14ac:dyDescent="0.15">
      <c r="C242" s="155"/>
      <c r="D242" s="155"/>
      <c r="E242" s="155"/>
      <c r="F242" s="155"/>
      <c r="G242" s="155"/>
      <c r="H242" s="298"/>
      <c r="I242" s="187"/>
      <c r="J242" s="187"/>
      <c r="K242" s="187">
        <f>I242*J242</f>
        <v>0</v>
      </c>
      <c r="L242" s="237">
        <f>K233*L233*H242-K242</f>
        <v>0</v>
      </c>
    </row>
    <row r="243" spans="2:12" ht="12.75" thickBot="1" x14ac:dyDescent="0.2">
      <c r="C243" s="155"/>
      <c r="D243" s="155"/>
      <c r="E243" s="155"/>
      <c r="F243" s="155"/>
      <c r="G243" s="155"/>
      <c r="H243" s="215"/>
      <c r="I243" s="136"/>
      <c r="J243" s="299"/>
      <c r="K243" s="136"/>
      <c r="L243" s="154">
        <f>SUM(L240:L242)</f>
        <v>0</v>
      </c>
    </row>
    <row r="244" spans="2:12" ht="12.75" thickBot="1" x14ac:dyDescent="0.2">
      <c r="C244" s="155"/>
      <c r="D244" s="155"/>
      <c r="E244" s="155"/>
      <c r="F244" s="111"/>
      <c r="G244" s="111"/>
      <c r="H244" s="300"/>
      <c r="I244" s="111"/>
      <c r="J244" s="111"/>
      <c r="K244" s="111"/>
    </row>
    <row r="245" spans="2:12" x14ac:dyDescent="0.15">
      <c r="B245" s="91" t="s">
        <v>339</v>
      </c>
      <c r="C245" s="92"/>
      <c r="D245" s="92"/>
      <c r="E245" s="241"/>
      <c r="F245" s="264"/>
      <c r="G245" s="241"/>
      <c r="H245" s="266"/>
      <c r="I245" s="111"/>
      <c r="J245" s="111"/>
      <c r="K245" s="111"/>
    </row>
    <row r="246" spans="2:12" ht="12.75" thickBot="1" x14ac:dyDescent="0.2">
      <c r="B246" s="245" t="s">
        <v>268</v>
      </c>
      <c r="C246" s="150"/>
      <c r="D246" s="150"/>
      <c r="E246" s="246"/>
      <c r="F246" s="267"/>
      <c r="G246" s="246"/>
      <c r="H246" s="269"/>
      <c r="I246" s="111"/>
      <c r="J246" s="111"/>
      <c r="K246" s="111"/>
    </row>
    <row r="247" spans="2:12" x14ac:dyDescent="0.15">
      <c r="E247" s="111"/>
      <c r="F247" s="155"/>
      <c r="G247" s="111"/>
      <c r="H247" s="111"/>
      <c r="I247" s="111"/>
      <c r="J247" s="111"/>
      <c r="K247" s="111"/>
    </row>
    <row r="248" spans="2:12" x14ac:dyDescent="0.15">
      <c r="B248" s="1" t="s">
        <v>340</v>
      </c>
      <c r="K248" s="111"/>
    </row>
    <row r="249" spans="2:12" ht="12.75" thickBot="1" x14ac:dyDescent="0.2">
      <c r="B249" s="1" t="s">
        <v>341</v>
      </c>
      <c r="K249" s="111"/>
    </row>
    <row r="250" spans="2:12" ht="13.5" customHeight="1" x14ac:dyDescent="0.15">
      <c r="B250" s="91"/>
      <c r="C250" s="92"/>
      <c r="D250" s="92"/>
      <c r="E250" s="93" t="s">
        <v>76</v>
      </c>
      <c r="F250" s="112" t="s">
        <v>140</v>
      </c>
      <c r="G250" s="112" t="s">
        <v>342</v>
      </c>
      <c r="H250" s="112" t="s">
        <v>250</v>
      </c>
      <c r="I250" s="112" t="s">
        <v>343</v>
      </c>
      <c r="J250" s="94" t="s">
        <v>344</v>
      </c>
      <c r="K250" s="112" t="s">
        <v>345</v>
      </c>
      <c r="L250" s="95" t="s">
        <v>252</v>
      </c>
    </row>
    <row r="251" spans="2:12" x14ac:dyDescent="0.15">
      <c r="B251" s="545" t="s">
        <v>178</v>
      </c>
      <c r="C251" s="546"/>
      <c r="D251" s="547"/>
      <c r="E251" s="97" t="s">
        <v>346</v>
      </c>
      <c r="F251" s="114" t="s">
        <v>347</v>
      </c>
      <c r="G251" s="114" t="s">
        <v>348</v>
      </c>
      <c r="H251" s="114" t="s">
        <v>283</v>
      </c>
      <c r="I251" s="114" t="s">
        <v>348</v>
      </c>
      <c r="J251" s="98" t="s">
        <v>349</v>
      </c>
      <c r="K251" s="118" t="s">
        <v>350</v>
      </c>
      <c r="L251" s="99" t="s">
        <v>351</v>
      </c>
    </row>
    <row r="252" spans="2:12" x14ac:dyDescent="0.15">
      <c r="B252" s="101"/>
      <c r="E252" s="97" t="s">
        <v>149</v>
      </c>
      <c r="F252" s="114" t="s">
        <v>149</v>
      </c>
      <c r="G252" s="114" t="s">
        <v>347</v>
      </c>
      <c r="H252" s="114"/>
      <c r="I252" s="114" t="s">
        <v>283</v>
      </c>
      <c r="J252" s="98" t="s">
        <v>352</v>
      </c>
      <c r="K252" s="118" t="s">
        <v>353</v>
      </c>
      <c r="L252" s="99"/>
    </row>
    <row r="253" spans="2:12" x14ac:dyDescent="0.15">
      <c r="B253" s="101"/>
      <c r="E253" s="162" t="s">
        <v>354</v>
      </c>
      <c r="F253" s="114" t="s">
        <v>330</v>
      </c>
      <c r="G253" s="114" t="s">
        <v>330</v>
      </c>
      <c r="H253" s="114" t="s">
        <v>289</v>
      </c>
      <c r="I253" s="114" t="s">
        <v>289</v>
      </c>
      <c r="J253" s="120" t="s">
        <v>114</v>
      </c>
      <c r="K253" s="119" t="s">
        <v>114</v>
      </c>
      <c r="L253" s="102" t="s">
        <v>114</v>
      </c>
    </row>
    <row r="254" spans="2:12" x14ac:dyDescent="0.15">
      <c r="B254" s="103"/>
      <c r="C254" s="52"/>
      <c r="D254" s="52"/>
      <c r="E254" s="213"/>
      <c r="F254" s="289"/>
      <c r="G254" s="165"/>
      <c r="H254" s="165"/>
      <c r="I254" s="165"/>
      <c r="J254" s="128">
        <f>E254*F254*H254</f>
        <v>0</v>
      </c>
      <c r="K254" s="165">
        <f>E254*G254*I254</f>
        <v>0</v>
      </c>
      <c r="L254" s="237">
        <f>J254-K254</f>
        <v>0</v>
      </c>
    </row>
    <row r="255" spans="2:12" x14ac:dyDescent="0.15">
      <c r="B255" s="103"/>
      <c r="C255" s="52"/>
      <c r="D255" s="52"/>
      <c r="E255" s="213"/>
      <c r="F255" s="289"/>
      <c r="G255" s="165"/>
      <c r="H255" s="165"/>
      <c r="I255" s="165"/>
      <c r="J255" s="128">
        <f>E255*F255*H255</f>
        <v>0</v>
      </c>
      <c r="K255" s="165">
        <f>E255*G255*I255</f>
        <v>0</v>
      </c>
      <c r="L255" s="237">
        <f>J255-K255</f>
        <v>0</v>
      </c>
    </row>
    <row r="256" spans="2:12" x14ac:dyDescent="0.15">
      <c r="B256" s="291"/>
      <c r="C256" s="292"/>
      <c r="D256" s="292"/>
      <c r="E256" s="293"/>
      <c r="F256" s="294"/>
      <c r="G256" s="165"/>
      <c r="H256" s="164"/>
      <c r="I256" s="164"/>
      <c r="J256" s="128">
        <f>E256*F256*H256</f>
        <v>0</v>
      </c>
      <c r="K256" s="165">
        <f>E256*G256*I256</f>
        <v>0</v>
      </c>
      <c r="L256" s="237">
        <f>J256-K256</f>
        <v>0</v>
      </c>
    </row>
    <row r="257" spans="2:12" ht="14.25" customHeight="1" thickBot="1" x14ac:dyDescent="0.2">
      <c r="B257" s="529" t="s">
        <v>201</v>
      </c>
      <c r="C257" s="530"/>
      <c r="D257" s="531"/>
      <c r="E257" s="238">
        <f>SUM(E254:E256)</f>
        <v>0</v>
      </c>
      <c r="F257" s="136"/>
      <c r="G257" s="230"/>
      <c r="H257" s="299"/>
      <c r="I257" s="299"/>
      <c r="J257" s="152">
        <f>SUM(J254:J256)</f>
        <v>0</v>
      </c>
      <c r="K257" s="230">
        <f>SUM(K254:K256)</f>
        <v>0</v>
      </c>
      <c r="L257" s="154">
        <f>SUM(L254:L256)</f>
        <v>0</v>
      </c>
    </row>
    <row r="258" spans="2:12" ht="12.75" thickBot="1" x14ac:dyDescent="0.2">
      <c r="C258" s="155"/>
      <c r="D258" s="155"/>
      <c r="E258" s="155"/>
      <c r="F258" s="111"/>
      <c r="G258" s="111"/>
      <c r="H258" s="111"/>
      <c r="I258" s="111"/>
      <c r="J258" s="111"/>
    </row>
    <row r="259" spans="2:12" x14ac:dyDescent="0.15">
      <c r="B259" s="91" t="s">
        <v>355</v>
      </c>
      <c r="C259" s="92"/>
      <c r="D259" s="92"/>
      <c r="E259" s="241"/>
      <c r="F259" s="264"/>
      <c r="G259" s="241"/>
      <c r="H259" s="266"/>
      <c r="I259" s="111"/>
      <c r="J259" s="111"/>
    </row>
    <row r="260" spans="2:12" ht="12.75" thickBot="1" x14ac:dyDescent="0.2">
      <c r="B260" s="245" t="s">
        <v>356</v>
      </c>
      <c r="C260" s="150"/>
      <c r="D260" s="150"/>
      <c r="E260" s="246"/>
      <c r="F260" s="267"/>
      <c r="G260" s="246"/>
      <c r="H260" s="269"/>
      <c r="I260" s="111"/>
      <c r="J260" s="111"/>
    </row>
    <row r="261" spans="2:12" ht="12.75" thickBot="1" x14ac:dyDescent="0.2">
      <c r="E261" s="155"/>
      <c r="F261" s="155"/>
      <c r="G261" s="111"/>
      <c r="H261" s="111"/>
      <c r="I261" s="111"/>
      <c r="J261" s="111"/>
    </row>
    <row r="262" spans="2:12" x14ac:dyDescent="0.15">
      <c r="B262" s="91" t="s">
        <v>357</v>
      </c>
      <c r="C262" s="92"/>
      <c r="D262" s="92"/>
      <c r="E262" s="241"/>
      <c r="F262" s="264"/>
      <c r="G262" s="241"/>
      <c r="H262" s="266"/>
      <c r="I262" s="111"/>
      <c r="J262" s="111"/>
    </row>
    <row r="263" spans="2:12" ht="12" customHeight="1" thickBot="1" x14ac:dyDescent="0.2">
      <c r="B263" s="245" t="s">
        <v>358</v>
      </c>
      <c r="C263" s="150"/>
      <c r="D263" s="150"/>
      <c r="E263" s="246"/>
      <c r="F263" s="267"/>
      <c r="G263" s="246"/>
      <c r="H263" s="269"/>
      <c r="I263" s="111"/>
      <c r="J263" s="111"/>
    </row>
    <row r="264" spans="2:12" x14ac:dyDescent="0.15">
      <c r="C264" s="111"/>
      <c r="D264" s="155"/>
      <c r="E264" s="155"/>
      <c r="F264" s="241"/>
      <c r="G264" s="111"/>
      <c r="H264" s="111"/>
      <c r="I264" s="111"/>
      <c r="J264" s="111"/>
    </row>
    <row r="265" spans="2:12" ht="12.75" thickBot="1" x14ac:dyDescent="0.2">
      <c r="B265" s="1" t="s">
        <v>359</v>
      </c>
      <c r="C265" s="155"/>
      <c r="D265" s="155"/>
      <c r="E265" s="155"/>
      <c r="F265" s="155" t="s">
        <v>168</v>
      </c>
      <c r="G265" s="111"/>
      <c r="H265" s="111"/>
      <c r="I265" s="111"/>
      <c r="J265" s="111"/>
    </row>
    <row r="266" spans="2:12" x14ac:dyDescent="0.15">
      <c r="B266" s="200" t="s">
        <v>360</v>
      </c>
      <c r="C266" s="46"/>
      <c r="D266" s="46"/>
      <c r="E266" s="301"/>
      <c r="F266" s="302">
        <f>L243</f>
        <v>0</v>
      </c>
      <c r="G266" s="111"/>
      <c r="H266" s="111"/>
      <c r="I266" s="111"/>
      <c r="J266" s="111"/>
    </row>
    <row r="267" spans="2:12" x14ac:dyDescent="0.15">
      <c r="B267" s="103" t="s">
        <v>361</v>
      </c>
      <c r="C267" s="52"/>
      <c r="D267" s="52"/>
      <c r="E267" s="303"/>
      <c r="F267" s="304">
        <f>L257</f>
        <v>0</v>
      </c>
      <c r="G267" s="111"/>
      <c r="H267" s="111"/>
      <c r="I267" s="111"/>
      <c r="J267" s="111"/>
    </row>
    <row r="268" spans="2:12" ht="12.75" thickBot="1" x14ac:dyDescent="0.2">
      <c r="B268" s="245"/>
      <c r="C268" s="150"/>
      <c r="D268" s="150"/>
      <c r="E268" s="268" t="s">
        <v>362</v>
      </c>
      <c r="F268" s="305">
        <f>SUM(F266:F267)</f>
        <v>0</v>
      </c>
      <c r="G268" s="111"/>
      <c r="H268" s="111"/>
      <c r="I268" s="111"/>
      <c r="J268" s="111"/>
    </row>
    <row r="269" spans="2:12" x14ac:dyDescent="0.15">
      <c r="C269" s="155"/>
      <c r="D269" s="155"/>
      <c r="E269" s="155"/>
      <c r="F269" s="111"/>
      <c r="G269" s="111"/>
      <c r="H269" s="300"/>
      <c r="I269" s="111"/>
      <c r="J269" s="111"/>
    </row>
    <row r="270" spans="2:12" x14ac:dyDescent="0.15">
      <c r="B270" s="1" t="s">
        <v>363</v>
      </c>
    </row>
    <row r="271" spans="2:12" ht="12.75" thickBot="1" x14ac:dyDescent="0.2">
      <c r="B271" s="306" t="s">
        <v>364</v>
      </c>
      <c r="C271" s="307"/>
      <c r="D271" s="307"/>
      <c r="E271" s="307"/>
      <c r="F271" s="308"/>
      <c r="G271" s="308"/>
      <c r="H271" s="308"/>
    </row>
    <row r="272" spans="2:12" ht="14.25" customHeight="1" thickBot="1" x14ac:dyDescent="0.2">
      <c r="B272" s="522" t="s">
        <v>365</v>
      </c>
      <c r="C272" s="523"/>
      <c r="D272" s="523"/>
      <c r="E272" s="524"/>
      <c r="F272" s="309" t="s">
        <v>366</v>
      </c>
      <c r="G272" s="310" t="s">
        <v>306</v>
      </c>
      <c r="H272" s="311" t="s">
        <v>307</v>
      </c>
      <c r="I272" s="532" t="s">
        <v>308</v>
      </c>
      <c r="J272" s="533"/>
    </row>
    <row r="273" spans="2:10" x14ac:dyDescent="0.15">
      <c r="B273" s="534" t="s">
        <v>367</v>
      </c>
      <c r="C273" s="535"/>
      <c r="D273" s="535"/>
      <c r="E273" s="535"/>
      <c r="F273" s="512" t="s">
        <v>10</v>
      </c>
      <c r="G273" s="312">
        <v>918</v>
      </c>
      <c r="H273" s="313" t="s">
        <v>71</v>
      </c>
      <c r="I273" s="508" t="s">
        <v>368</v>
      </c>
      <c r="J273" s="509"/>
    </row>
    <row r="274" spans="2:10" x14ac:dyDescent="0.15">
      <c r="B274" s="536"/>
      <c r="C274" s="537"/>
      <c r="D274" s="537"/>
      <c r="E274" s="537"/>
      <c r="F274" s="512"/>
      <c r="G274" s="314"/>
      <c r="H274" s="315"/>
      <c r="I274" s="540"/>
      <c r="J274" s="541"/>
    </row>
    <row r="275" spans="2:10" s="318" customFormat="1" x14ac:dyDescent="0.15">
      <c r="B275" s="538"/>
      <c r="C275" s="539"/>
      <c r="D275" s="539"/>
      <c r="E275" s="539"/>
      <c r="F275" s="512"/>
      <c r="G275" s="316"/>
      <c r="H275" s="317"/>
      <c r="I275" s="527"/>
      <c r="J275" s="528"/>
    </row>
    <row r="276" spans="2:10" ht="12.75" thickBot="1" x14ac:dyDescent="0.2">
      <c r="B276" s="319" t="s">
        <v>369</v>
      </c>
      <c r="C276" s="320"/>
      <c r="D276" s="320"/>
      <c r="E276" s="320"/>
      <c r="F276" s="321" t="s">
        <v>14</v>
      </c>
      <c r="G276" s="312"/>
      <c r="H276" s="313" t="s">
        <v>62</v>
      </c>
      <c r="I276" s="508" t="s">
        <v>370</v>
      </c>
      <c r="J276" s="509"/>
    </row>
    <row r="277" spans="2:10" ht="13.5" thickTop="1" thickBot="1" x14ac:dyDescent="0.2">
      <c r="B277" s="322" t="s">
        <v>371</v>
      </c>
      <c r="C277" s="323"/>
      <c r="D277" s="323"/>
      <c r="E277" s="323"/>
      <c r="F277" s="324" t="s">
        <v>372</v>
      </c>
      <c r="G277" s="325">
        <f>G273*G276</f>
        <v>0</v>
      </c>
      <c r="H277" s="326" t="s">
        <v>373</v>
      </c>
      <c r="I277" s="510"/>
      <c r="J277" s="511"/>
    </row>
    <row r="278" spans="2:10" x14ac:dyDescent="0.15">
      <c r="B278" s="306" t="s">
        <v>374</v>
      </c>
      <c r="C278" s="306"/>
      <c r="D278" s="306"/>
      <c r="E278" s="307"/>
      <c r="F278" s="308"/>
      <c r="G278" s="308"/>
      <c r="H278" s="308"/>
    </row>
    <row r="280" spans="2:10" ht="12.75" thickBot="1" x14ac:dyDescent="0.2">
      <c r="B280" s="306" t="s">
        <v>375</v>
      </c>
      <c r="C280" s="306"/>
      <c r="D280" s="306"/>
      <c r="E280" s="306"/>
      <c r="F280" s="307"/>
      <c r="G280" s="307"/>
      <c r="H280" s="517"/>
      <c r="I280" s="517"/>
      <c r="J280" s="517"/>
    </row>
    <row r="281" spans="2:10" ht="14.25" customHeight="1" thickBot="1" x14ac:dyDescent="0.2">
      <c r="B281" s="522" t="s">
        <v>305</v>
      </c>
      <c r="C281" s="523"/>
      <c r="D281" s="524"/>
      <c r="E281" s="309" t="s">
        <v>58</v>
      </c>
      <c r="F281" s="310" t="s">
        <v>306</v>
      </c>
      <c r="G281" s="327" t="s">
        <v>307</v>
      </c>
      <c r="H281" s="525" t="s">
        <v>308</v>
      </c>
      <c r="I281" s="525"/>
      <c r="J281" s="526"/>
    </row>
    <row r="282" spans="2:10" x14ac:dyDescent="0.15">
      <c r="B282" s="328" t="s">
        <v>376</v>
      </c>
      <c r="C282" s="292"/>
      <c r="D282" s="292"/>
      <c r="E282" s="329" t="s">
        <v>10</v>
      </c>
      <c r="F282" s="316"/>
      <c r="G282" s="317" t="s">
        <v>377</v>
      </c>
      <c r="H282" s="527" t="s">
        <v>378</v>
      </c>
      <c r="I282" s="527"/>
      <c r="J282" s="528"/>
    </row>
    <row r="283" spans="2:10" x14ac:dyDescent="0.15">
      <c r="B283" s="330" t="s">
        <v>379</v>
      </c>
      <c r="C283" s="331"/>
      <c r="D283" s="331"/>
      <c r="E283" s="332" t="s">
        <v>14</v>
      </c>
      <c r="F283" s="333"/>
      <c r="G283" s="334" t="s">
        <v>380</v>
      </c>
      <c r="H283" s="506" t="s">
        <v>381</v>
      </c>
      <c r="I283" s="506"/>
      <c r="J283" s="507"/>
    </row>
    <row r="284" spans="2:10" x14ac:dyDescent="0.15">
      <c r="B284" s="330" t="s">
        <v>382</v>
      </c>
      <c r="C284" s="331"/>
      <c r="D284" s="331"/>
      <c r="E284" s="335" t="s">
        <v>16</v>
      </c>
      <c r="F284" s="333"/>
      <c r="G284" s="334" t="s">
        <v>377</v>
      </c>
      <c r="H284" s="506" t="s">
        <v>378</v>
      </c>
      <c r="I284" s="506"/>
      <c r="J284" s="507"/>
    </row>
    <row r="285" spans="2:10" x14ac:dyDescent="0.15">
      <c r="B285" s="330" t="s">
        <v>379</v>
      </c>
      <c r="C285" s="331"/>
      <c r="D285" s="331"/>
      <c r="E285" s="335" t="s">
        <v>18</v>
      </c>
      <c r="F285" s="333"/>
      <c r="G285" s="334" t="s">
        <v>380</v>
      </c>
      <c r="H285" s="506" t="s">
        <v>381</v>
      </c>
      <c r="I285" s="506"/>
      <c r="J285" s="507"/>
    </row>
    <row r="286" spans="2:10" x14ac:dyDescent="0.15">
      <c r="B286" s="336" t="s">
        <v>383</v>
      </c>
      <c r="C286" s="331"/>
      <c r="D286" s="331"/>
      <c r="E286" s="335" t="s">
        <v>22</v>
      </c>
      <c r="F286" s="333"/>
      <c r="G286" s="334" t="s">
        <v>377</v>
      </c>
      <c r="H286" s="506" t="s">
        <v>378</v>
      </c>
      <c r="I286" s="506"/>
      <c r="J286" s="507"/>
    </row>
    <row r="287" spans="2:10" x14ac:dyDescent="0.15">
      <c r="B287" s="330" t="s">
        <v>379</v>
      </c>
      <c r="C287" s="331"/>
      <c r="D287" s="331"/>
      <c r="E287" s="335" t="s">
        <v>25</v>
      </c>
      <c r="F287" s="333"/>
      <c r="G287" s="334" t="s">
        <v>380</v>
      </c>
      <c r="H287" s="506" t="s">
        <v>381</v>
      </c>
      <c r="I287" s="506"/>
      <c r="J287" s="507"/>
    </row>
    <row r="288" spans="2:10" x14ac:dyDescent="0.15">
      <c r="B288" s="337" t="s">
        <v>384</v>
      </c>
      <c r="C288" s="320"/>
      <c r="D288" s="320"/>
      <c r="E288" s="512" t="s">
        <v>385</v>
      </c>
      <c r="F288" s="312">
        <f>F282*F283+F284*F285+F286*F287</f>
        <v>0</v>
      </c>
      <c r="G288" s="313" t="s">
        <v>386</v>
      </c>
      <c r="H288" s="513"/>
      <c r="I288" s="514"/>
      <c r="J288" s="515"/>
    </row>
    <row r="289" spans="2:10" x14ac:dyDescent="0.15">
      <c r="B289" s="338"/>
      <c r="C289" s="307"/>
      <c r="D289" s="307"/>
      <c r="E289" s="512"/>
      <c r="F289" s="314"/>
      <c r="G289" s="315"/>
      <c r="H289" s="516"/>
      <c r="I289" s="517"/>
      <c r="J289" s="518"/>
    </row>
    <row r="290" spans="2:10" x14ac:dyDescent="0.15">
      <c r="B290" s="339"/>
      <c r="C290" s="340"/>
      <c r="D290" s="340"/>
      <c r="E290" s="512"/>
      <c r="F290" s="316"/>
      <c r="G290" s="317"/>
      <c r="H290" s="519"/>
      <c r="I290" s="520"/>
      <c r="J290" s="521"/>
    </row>
    <row r="291" spans="2:10" x14ac:dyDescent="0.15">
      <c r="B291" s="330" t="s">
        <v>387</v>
      </c>
      <c r="C291" s="331"/>
      <c r="D291" s="331"/>
      <c r="E291" s="335" t="s">
        <v>388</v>
      </c>
      <c r="F291" s="333">
        <v>50</v>
      </c>
      <c r="G291" s="334" t="s">
        <v>389</v>
      </c>
      <c r="H291" s="506" t="s">
        <v>368</v>
      </c>
      <c r="I291" s="506"/>
      <c r="J291" s="507"/>
    </row>
    <row r="292" spans="2:10" x14ac:dyDescent="0.15">
      <c r="B292" s="330" t="s">
        <v>390</v>
      </c>
      <c r="C292" s="331"/>
      <c r="D292" s="331"/>
      <c r="E292" s="332" t="s">
        <v>391</v>
      </c>
      <c r="F292" s="333">
        <f>F288*F291</f>
        <v>0</v>
      </c>
      <c r="G292" s="334" t="s">
        <v>386</v>
      </c>
      <c r="H292" s="506"/>
      <c r="I292" s="506"/>
      <c r="J292" s="507"/>
    </row>
    <row r="293" spans="2:10" ht="12.75" thickBot="1" x14ac:dyDescent="0.2">
      <c r="B293" s="319" t="s">
        <v>392</v>
      </c>
      <c r="C293" s="320"/>
      <c r="D293" s="320"/>
      <c r="E293" s="341" t="s">
        <v>393</v>
      </c>
      <c r="F293" s="312">
        <v>4700</v>
      </c>
      <c r="G293" s="313" t="s">
        <v>394</v>
      </c>
      <c r="H293" s="508" t="s">
        <v>368</v>
      </c>
      <c r="I293" s="508"/>
      <c r="J293" s="509"/>
    </row>
    <row r="294" spans="2:10" ht="13.5" thickTop="1" thickBot="1" x14ac:dyDescent="0.2">
      <c r="B294" s="322" t="s">
        <v>395</v>
      </c>
      <c r="C294" s="323"/>
      <c r="D294" s="323"/>
      <c r="E294" s="342" t="s">
        <v>396</v>
      </c>
      <c r="F294" s="325">
        <f>F292*F293</f>
        <v>0</v>
      </c>
      <c r="G294" s="326" t="s">
        <v>315</v>
      </c>
      <c r="H294" s="510"/>
      <c r="I294" s="510"/>
      <c r="J294" s="511"/>
    </row>
    <row r="295" spans="2:10" x14ac:dyDescent="0.15">
      <c r="B295" s="306"/>
      <c r="C295" s="306"/>
      <c r="D295" s="306"/>
      <c r="E295" s="306"/>
      <c r="F295" s="306"/>
    </row>
    <row r="296" spans="2:10" ht="12.75" thickBot="1" x14ac:dyDescent="0.2">
      <c r="B296" s="3" t="s">
        <v>397</v>
      </c>
      <c r="C296" s="19"/>
      <c r="D296" s="19"/>
      <c r="E296" s="19"/>
      <c r="F296" s="19"/>
      <c r="G296" s="343"/>
      <c r="H296" s="343"/>
      <c r="I296" s="343"/>
    </row>
    <row r="297" spans="2:10" ht="14.25" customHeight="1" thickBot="1" x14ac:dyDescent="0.2">
      <c r="B297" s="474" t="s">
        <v>305</v>
      </c>
      <c r="C297" s="475"/>
      <c r="D297" s="476"/>
      <c r="E297" s="4" t="s">
        <v>58</v>
      </c>
      <c r="F297" s="270" t="s">
        <v>306</v>
      </c>
      <c r="G297" s="72" t="s">
        <v>307</v>
      </c>
      <c r="H297" s="271" t="s">
        <v>308</v>
      </c>
    </row>
    <row r="298" spans="2:10" x14ac:dyDescent="0.15">
      <c r="B298" s="344" t="s">
        <v>398</v>
      </c>
      <c r="C298" s="345"/>
      <c r="D298" s="345"/>
      <c r="E298" s="75" t="s">
        <v>10</v>
      </c>
      <c r="F298" s="346"/>
      <c r="G298" s="77" t="s">
        <v>62</v>
      </c>
      <c r="H298" s="347" t="s">
        <v>63</v>
      </c>
    </row>
    <row r="299" spans="2:10" ht="12.75" thickBot="1" x14ac:dyDescent="0.2">
      <c r="B299" s="348" t="s">
        <v>399</v>
      </c>
      <c r="C299" s="349"/>
      <c r="D299" s="349"/>
      <c r="E299" s="25" t="s">
        <v>14</v>
      </c>
      <c r="F299" s="280"/>
      <c r="G299" s="281" t="s">
        <v>400</v>
      </c>
      <c r="H299" s="282" t="s">
        <v>63</v>
      </c>
    </row>
    <row r="300" spans="2:10" ht="13.5" thickTop="1" thickBot="1" x14ac:dyDescent="0.2">
      <c r="B300" s="350" t="s">
        <v>401</v>
      </c>
      <c r="C300" s="351"/>
      <c r="D300" s="351"/>
      <c r="E300" s="352" t="s">
        <v>372</v>
      </c>
      <c r="F300" s="353">
        <f>F298*F299</f>
        <v>0</v>
      </c>
      <c r="G300" s="284" t="s">
        <v>315</v>
      </c>
      <c r="H300" s="285"/>
    </row>
    <row r="301" spans="2:10" x14ac:dyDescent="0.15">
      <c r="B301" s="3" t="s">
        <v>402</v>
      </c>
      <c r="C301" s="3"/>
      <c r="D301" s="3"/>
      <c r="E301" s="3"/>
      <c r="F301" s="3"/>
    </row>
    <row r="302" spans="2:10" x14ac:dyDescent="0.15">
      <c r="B302" s="3" t="s">
        <v>403</v>
      </c>
      <c r="C302" s="3"/>
      <c r="D302" s="3"/>
      <c r="E302" s="3"/>
      <c r="F302" s="3"/>
    </row>
    <row r="303" spans="2:10" x14ac:dyDescent="0.15">
      <c r="B303" s="3"/>
      <c r="C303" s="3"/>
      <c r="D303" s="3"/>
      <c r="E303" s="3"/>
      <c r="F303" s="3"/>
    </row>
    <row r="304" spans="2:10" ht="12.75" thickBot="1" x14ac:dyDescent="0.2">
      <c r="B304" s="3" t="s">
        <v>404</v>
      </c>
      <c r="C304" s="19"/>
      <c r="D304" s="19"/>
      <c r="E304" s="19"/>
      <c r="F304" s="19"/>
      <c r="G304" s="343"/>
      <c r="H304" s="343"/>
    </row>
    <row r="305" spans="2:9" ht="14.25" customHeight="1" thickBot="1" x14ac:dyDescent="0.2">
      <c r="B305" s="474" t="s">
        <v>305</v>
      </c>
      <c r="C305" s="475"/>
      <c r="D305" s="475"/>
      <c r="E305" s="476"/>
      <c r="F305" s="4" t="s">
        <v>58</v>
      </c>
      <c r="G305" s="270" t="s">
        <v>306</v>
      </c>
      <c r="H305" s="72" t="s">
        <v>307</v>
      </c>
      <c r="I305" s="271" t="s">
        <v>308</v>
      </c>
    </row>
    <row r="306" spans="2:9" ht="24" customHeight="1" x14ac:dyDescent="0.15">
      <c r="B306" s="497" t="s">
        <v>405</v>
      </c>
      <c r="C306" s="498"/>
      <c r="D306" s="498"/>
      <c r="E306" s="499"/>
      <c r="F306" s="272" t="s">
        <v>10</v>
      </c>
      <c r="G306" s="354"/>
      <c r="H306" s="8" t="s">
        <v>406</v>
      </c>
      <c r="I306" s="355" t="s">
        <v>63</v>
      </c>
    </row>
    <row r="307" spans="2:9" ht="12.75" customHeight="1" x14ac:dyDescent="0.2">
      <c r="B307" s="500" t="s">
        <v>407</v>
      </c>
      <c r="C307" s="501"/>
      <c r="D307" s="501"/>
      <c r="E307" s="502"/>
      <c r="F307" s="275" t="s">
        <v>14</v>
      </c>
      <c r="G307" s="356" t="s">
        <v>408</v>
      </c>
      <c r="H307" s="81" t="s">
        <v>409</v>
      </c>
      <c r="I307" s="277"/>
    </row>
    <row r="308" spans="2:9" ht="12.75" customHeight="1" x14ac:dyDescent="0.2">
      <c r="B308" s="477" t="s">
        <v>410</v>
      </c>
      <c r="C308" s="478"/>
      <c r="D308" s="478"/>
      <c r="E308" s="479"/>
      <c r="F308" s="357" t="s">
        <v>372</v>
      </c>
      <c r="G308" s="354"/>
      <c r="H308" s="8" t="s">
        <v>411</v>
      </c>
      <c r="I308" s="355"/>
    </row>
    <row r="309" spans="2:9" ht="27" customHeight="1" thickBot="1" x14ac:dyDescent="0.25">
      <c r="B309" s="480" t="s">
        <v>412</v>
      </c>
      <c r="C309" s="481"/>
      <c r="D309" s="481"/>
      <c r="E309" s="482"/>
      <c r="F309" s="279" t="s">
        <v>18</v>
      </c>
      <c r="G309" s="280"/>
      <c r="H309" s="281" t="s">
        <v>413</v>
      </c>
      <c r="I309" s="282"/>
    </row>
    <row r="310" spans="2:9" ht="15" customHeight="1" thickTop="1" thickBot="1" x14ac:dyDescent="0.2">
      <c r="B310" s="483" t="s">
        <v>414</v>
      </c>
      <c r="C310" s="484"/>
      <c r="D310" s="484"/>
      <c r="E310" s="485"/>
      <c r="F310" s="352" t="s">
        <v>415</v>
      </c>
      <c r="G310" s="353">
        <f>G308*G309</f>
        <v>0</v>
      </c>
      <c r="H310" s="284" t="s">
        <v>315</v>
      </c>
      <c r="I310" s="285"/>
    </row>
    <row r="311" spans="2:9" ht="15" customHeight="1" x14ac:dyDescent="0.15">
      <c r="B311" s="6"/>
      <c r="C311" s="6"/>
      <c r="D311" s="6"/>
      <c r="E311" s="6"/>
      <c r="F311" s="358"/>
      <c r="G311" s="359"/>
      <c r="H311" s="360"/>
      <c r="I311" s="343"/>
    </row>
    <row r="312" spans="2:9" ht="15" customHeight="1" thickBot="1" x14ac:dyDescent="0.2">
      <c r="B312" s="6" t="s">
        <v>416</v>
      </c>
      <c r="C312" s="6"/>
      <c r="D312" s="6"/>
      <c r="E312" s="6"/>
      <c r="F312" s="358"/>
      <c r="G312" s="359"/>
      <c r="H312" s="360"/>
      <c r="I312" s="343"/>
    </row>
    <row r="313" spans="2:9" ht="15" customHeight="1" x14ac:dyDescent="0.15">
      <c r="B313" s="503" t="s">
        <v>417</v>
      </c>
      <c r="C313" s="504"/>
      <c r="D313" s="504"/>
      <c r="E313" s="505"/>
      <c r="F313" s="361" t="s">
        <v>418</v>
      </c>
      <c r="G313" s="362" t="s">
        <v>306</v>
      </c>
      <c r="H313" s="362" t="s">
        <v>307</v>
      </c>
      <c r="I313" s="363" t="s">
        <v>8</v>
      </c>
    </row>
    <row r="314" spans="2:9" ht="15" customHeight="1" x14ac:dyDescent="0.15">
      <c r="B314" s="486" t="s">
        <v>419</v>
      </c>
      <c r="C314" s="487"/>
      <c r="D314" s="487"/>
      <c r="E314" s="488"/>
      <c r="F314" s="364" t="s">
        <v>10</v>
      </c>
      <c r="G314" s="365"/>
      <c r="H314" s="366" t="s">
        <v>420</v>
      </c>
      <c r="I314" s="367"/>
    </row>
    <row r="315" spans="2:9" ht="15" customHeight="1" x14ac:dyDescent="0.15">
      <c r="B315" s="486" t="s">
        <v>421</v>
      </c>
      <c r="C315" s="487"/>
      <c r="D315" s="487"/>
      <c r="E315" s="488"/>
      <c r="F315" s="364" t="s">
        <v>14</v>
      </c>
      <c r="G315" s="365"/>
      <c r="H315" s="366" t="s">
        <v>420</v>
      </c>
      <c r="I315" s="367"/>
    </row>
    <row r="316" spans="2:9" ht="15" customHeight="1" x14ac:dyDescent="0.15">
      <c r="B316" s="486" t="s">
        <v>422</v>
      </c>
      <c r="C316" s="487"/>
      <c r="D316" s="487"/>
      <c r="E316" s="488"/>
      <c r="F316" s="364" t="s">
        <v>16</v>
      </c>
      <c r="G316" s="365"/>
      <c r="H316" s="366" t="s">
        <v>423</v>
      </c>
      <c r="I316" s="367"/>
    </row>
    <row r="317" spans="2:9" ht="15" customHeight="1" thickBot="1" x14ac:dyDescent="0.2">
      <c r="B317" s="489" t="s">
        <v>424</v>
      </c>
      <c r="C317" s="490"/>
      <c r="D317" s="490"/>
      <c r="E317" s="491"/>
      <c r="F317" s="368" t="s">
        <v>18</v>
      </c>
      <c r="G317" s="369"/>
      <c r="H317" s="370"/>
      <c r="I317" s="371"/>
    </row>
    <row r="318" spans="2:9" ht="15" customHeight="1" thickTop="1" x14ac:dyDescent="0.15">
      <c r="B318" s="492" t="s">
        <v>425</v>
      </c>
      <c r="C318" s="493"/>
      <c r="D318" s="493"/>
      <c r="E318" s="494"/>
      <c r="F318" s="372" t="s">
        <v>426</v>
      </c>
      <c r="G318" s="495">
        <f>(G314-G315)*G316*G317</f>
        <v>0</v>
      </c>
      <c r="H318" s="373" t="s">
        <v>71</v>
      </c>
      <c r="I318" s="374"/>
    </row>
    <row r="319" spans="2:9" ht="15" customHeight="1" thickBot="1" x14ac:dyDescent="0.2">
      <c r="B319" s="375"/>
      <c r="C319" s="376"/>
      <c r="D319" s="376"/>
      <c r="E319" s="377"/>
      <c r="F319" s="378" t="s">
        <v>427</v>
      </c>
      <c r="G319" s="496"/>
      <c r="H319" s="379"/>
      <c r="I319" s="380"/>
    </row>
    <row r="320" spans="2:9" ht="15" customHeight="1" x14ac:dyDescent="0.15">
      <c r="B320" s="6"/>
      <c r="C320" s="6"/>
      <c r="D320" s="6"/>
      <c r="E320" s="6"/>
      <c r="F320" s="358"/>
      <c r="G320" s="359"/>
      <c r="H320" s="360"/>
      <c r="I320" s="343"/>
    </row>
    <row r="321" spans="2:10" ht="15" customHeight="1" x14ac:dyDescent="0.15">
      <c r="B321" s="471" t="s">
        <v>428</v>
      </c>
      <c r="C321" s="471"/>
      <c r="D321" s="471"/>
      <c r="E321" s="471"/>
      <c r="F321" s="472"/>
      <c r="G321" s="473"/>
      <c r="H321" s="473"/>
      <c r="I321" s="343"/>
    </row>
    <row r="322" spans="2:10" ht="15" customHeight="1" x14ac:dyDescent="0.15">
      <c r="B322" s="6"/>
      <c r="C322" s="6"/>
      <c r="D322" s="6"/>
      <c r="E322" s="6"/>
      <c r="F322" s="358"/>
      <c r="G322" s="359"/>
      <c r="H322" s="360"/>
      <c r="I322" s="343"/>
    </row>
    <row r="323" spans="2:10" ht="15" customHeight="1" thickBot="1" x14ac:dyDescent="0.2">
      <c r="B323" s="6" t="s">
        <v>429</v>
      </c>
      <c r="C323" s="6"/>
      <c r="D323" s="6"/>
      <c r="E323" s="6"/>
      <c r="F323" s="358"/>
      <c r="G323" s="359"/>
      <c r="H323" s="360"/>
      <c r="I323" s="343"/>
    </row>
    <row r="324" spans="2:10" ht="15" customHeight="1" thickBot="1" x14ac:dyDescent="0.2">
      <c r="B324" s="474" t="s">
        <v>305</v>
      </c>
      <c r="C324" s="475"/>
      <c r="D324" s="475"/>
      <c r="E324" s="476"/>
      <c r="F324" s="4" t="s">
        <v>58</v>
      </c>
      <c r="G324" s="270" t="s">
        <v>306</v>
      </c>
      <c r="H324" s="72" t="s">
        <v>307</v>
      </c>
      <c r="I324" s="271" t="s">
        <v>308</v>
      </c>
    </row>
    <row r="325" spans="2:10" ht="15" customHeight="1" x14ac:dyDescent="0.15">
      <c r="B325" s="477" t="s">
        <v>430</v>
      </c>
      <c r="C325" s="478"/>
      <c r="D325" s="478"/>
      <c r="E325" s="479"/>
      <c r="F325" s="357"/>
      <c r="G325" s="346">
        <f>'[1]費用対効果内訳（化成肥料削減）'!F18</f>
        <v>471742.34463383839</v>
      </c>
      <c r="H325" s="77" t="s">
        <v>71</v>
      </c>
      <c r="I325" s="347" t="s">
        <v>431</v>
      </c>
    </row>
    <row r="326" spans="2:10" ht="15" customHeight="1" thickBot="1" x14ac:dyDescent="0.2">
      <c r="B326" s="480"/>
      <c r="C326" s="481"/>
      <c r="D326" s="481"/>
      <c r="E326" s="482"/>
      <c r="F326" s="279"/>
      <c r="G326" s="280"/>
      <c r="H326" s="281"/>
      <c r="I326" s="282"/>
    </row>
    <row r="327" spans="2:10" ht="15" customHeight="1" thickTop="1" thickBot="1" x14ac:dyDescent="0.2">
      <c r="B327" s="483" t="s">
        <v>432</v>
      </c>
      <c r="C327" s="484"/>
      <c r="D327" s="484"/>
      <c r="E327" s="485"/>
      <c r="F327" s="88"/>
      <c r="G327" s="353">
        <f>G325/1000</f>
        <v>471.7423446338384</v>
      </c>
      <c r="H327" s="284" t="s">
        <v>315</v>
      </c>
      <c r="I327" s="285"/>
    </row>
    <row r="328" spans="2:10" ht="15" customHeight="1" x14ac:dyDescent="0.15">
      <c r="B328" s="6"/>
      <c r="C328" s="6"/>
      <c r="D328" s="6"/>
      <c r="E328" s="6"/>
      <c r="F328" s="358"/>
      <c r="G328" s="359"/>
      <c r="H328" s="360"/>
      <c r="I328" s="343"/>
    </row>
    <row r="329" spans="2:10" ht="15" customHeight="1" thickBot="1" x14ac:dyDescent="0.2">
      <c r="B329" s="6" t="s">
        <v>433</v>
      </c>
      <c r="C329" s="6"/>
      <c r="D329" s="6"/>
      <c r="E329" s="6"/>
      <c r="F329" s="358"/>
      <c r="G329" s="359"/>
      <c r="H329" s="360"/>
      <c r="I329" s="343"/>
    </row>
    <row r="330" spans="2:10" ht="15" customHeight="1" x14ac:dyDescent="0.15">
      <c r="B330" s="381" t="s">
        <v>434</v>
      </c>
      <c r="C330" s="382"/>
      <c r="D330" s="382"/>
      <c r="E330" s="383"/>
      <c r="F330" s="451" t="s">
        <v>435</v>
      </c>
      <c r="G330" s="452"/>
      <c r="H330" s="452"/>
      <c r="I330" s="453"/>
    </row>
    <row r="331" spans="2:10" ht="15" customHeight="1" x14ac:dyDescent="0.15">
      <c r="B331" s="384" t="s">
        <v>436</v>
      </c>
      <c r="C331" s="57"/>
      <c r="D331" s="57"/>
      <c r="E331" s="385"/>
      <c r="F331" s="454" t="s">
        <v>437</v>
      </c>
      <c r="G331" s="455"/>
      <c r="H331" s="455"/>
      <c r="I331" s="456"/>
    </row>
    <row r="332" spans="2:10" ht="14.25" customHeight="1" thickBot="1" x14ac:dyDescent="0.2">
      <c r="B332" s="63" t="s">
        <v>438</v>
      </c>
      <c r="C332" s="65"/>
      <c r="D332" s="65"/>
      <c r="E332" s="66"/>
      <c r="F332" s="457" t="s">
        <v>439</v>
      </c>
      <c r="G332" s="458"/>
      <c r="H332" s="458"/>
      <c r="I332" s="459"/>
    </row>
    <row r="333" spans="2:10" x14ac:dyDescent="0.15">
      <c r="B333" s="3"/>
      <c r="C333" s="3"/>
      <c r="D333" s="3"/>
      <c r="E333" s="3"/>
      <c r="F333" s="3"/>
    </row>
    <row r="334" spans="2:10" x14ac:dyDescent="0.15">
      <c r="B334" s="3"/>
      <c r="C334" s="3"/>
      <c r="D334" s="3"/>
      <c r="E334" s="3"/>
      <c r="F334" s="3"/>
    </row>
    <row r="335" spans="2:10" ht="12.75" thickBot="1" x14ac:dyDescent="0.2">
      <c r="B335" s="1" t="s">
        <v>440</v>
      </c>
    </row>
    <row r="336" spans="2:10" ht="14.25" customHeight="1" thickBot="1" x14ac:dyDescent="0.2">
      <c r="B336" s="460" t="s">
        <v>441</v>
      </c>
      <c r="C336" s="461"/>
      <c r="D336" s="462"/>
      <c r="E336" s="386" t="s">
        <v>442</v>
      </c>
      <c r="F336" s="387" t="s">
        <v>443</v>
      </c>
      <c r="G336" s="387" t="s">
        <v>444</v>
      </c>
      <c r="H336" s="387" t="s">
        <v>445</v>
      </c>
      <c r="I336" s="387" t="s">
        <v>446</v>
      </c>
      <c r="J336" s="388" t="s">
        <v>447</v>
      </c>
    </row>
    <row r="337" spans="2:10" ht="12.75" thickTop="1" x14ac:dyDescent="0.15">
      <c r="B337" s="291"/>
      <c r="C337" s="292"/>
      <c r="D337" s="292"/>
      <c r="E337" s="73"/>
      <c r="F337" s="389"/>
      <c r="G337" s="389"/>
      <c r="H337" s="389"/>
      <c r="I337" s="389"/>
      <c r="J337" s="390"/>
    </row>
    <row r="338" spans="2:10" x14ac:dyDescent="0.15">
      <c r="B338" s="103"/>
      <c r="C338" s="52"/>
      <c r="D338" s="52"/>
      <c r="E338" s="186"/>
      <c r="F338" s="187"/>
      <c r="G338" s="187"/>
      <c r="H338" s="187"/>
      <c r="I338" s="187"/>
      <c r="J338" s="391"/>
    </row>
    <row r="339" spans="2:10" x14ac:dyDescent="0.15">
      <c r="B339" s="103"/>
      <c r="C339" s="52"/>
      <c r="D339" s="52"/>
      <c r="E339" s="186"/>
      <c r="F339" s="187"/>
      <c r="G339" s="187"/>
      <c r="H339" s="187"/>
      <c r="I339" s="187"/>
      <c r="J339" s="391"/>
    </row>
    <row r="340" spans="2:10" ht="12.75" thickBot="1" x14ac:dyDescent="0.2">
      <c r="B340" s="103"/>
      <c r="C340" s="52"/>
      <c r="D340" s="52"/>
      <c r="E340" s="186"/>
      <c r="F340" s="187"/>
      <c r="G340" s="187"/>
      <c r="H340" s="187"/>
      <c r="I340" s="187"/>
      <c r="J340" s="391"/>
    </row>
    <row r="341" spans="2:10" ht="15" customHeight="1" thickTop="1" thickBot="1" x14ac:dyDescent="0.2">
      <c r="B341" s="463" t="s">
        <v>115</v>
      </c>
      <c r="C341" s="464"/>
      <c r="D341" s="465"/>
      <c r="E341" s="392"/>
      <c r="F341" s="393"/>
      <c r="G341" s="393"/>
      <c r="H341" s="393"/>
      <c r="I341" s="393"/>
      <c r="J341" s="394"/>
    </row>
    <row r="342" spans="2:10" x14ac:dyDescent="0.15">
      <c r="B342" s="395"/>
    </row>
    <row r="343" spans="2:10" x14ac:dyDescent="0.15">
      <c r="B343" s="3"/>
      <c r="C343" s="3"/>
      <c r="D343" s="3"/>
      <c r="E343" s="3"/>
      <c r="F343" s="3"/>
    </row>
    <row r="344" spans="2:10" ht="12.75" thickBot="1" x14ac:dyDescent="0.2">
      <c r="B344" s="1" t="s">
        <v>448</v>
      </c>
    </row>
    <row r="345" spans="2:10" ht="13.5" customHeight="1" x14ac:dyDescent="0.15">
      <c r="B345" s="466" t="s">
        <v>449</v>
      </c>
      <c r="C345" s="467"/>
      <c r="D345" s="468"/>
      <c r="E345" s="93" t="s">
        <v>450</v>
      </c>
      <c r="F345" s="112" t="s">
        <v>443</v>
      </c>
      <c r="G345" s="469" t="s">
        <v>451</v>
      </c>
      <c r="H345" s="470"/>
      <c r="I345" s="469" t="s">
        <v>452</v>
      </c>
      <c r="J345" s="468"/>
    </row>
    <row r="346" spans="2:10" ht="12.75" thickBot="1" x14ac:dyDescent="0.2">
      <c r="B346" s="396"/>
      <c r="C346" s="397"/>
      <c r="D346" s="397"/>
      <c r="E346" s="398" t="s">
        <v>10</v>
      </c>
      <c r="F346" s="399" t="s">
        <v>16</v>
      </c>
      <c r="G346" s="400" t="s">
        <v>453</v>
      </c>
      <c r="H346" s="401" t="s">
        <v>114</v>
      </c>
      <c r="I346" s="402"/>
      <c r="J346" s="403"/>
    </row>
    <row r="347" spans="2:10" ht="12.75" thickTop="1" x14ac:dyDescent="0.15">
      <c r="B347" s="432" t="s">
        <v>454</v>
      </c>
      <c r="C347" s="433"/>
      <c r="D347" s="434"/>
      <c r="E347" s="73">
        <f>[1]事業費!C6/1000</f>
        <v>21000</v>
      </c>
      <c r="F347" s="76">
        <v>7</v>
      </c>
      <c r="G347" s="435">
        <f>E347/F347</f>
        <v>3000</v>
      </c>
      <c r="H347" s="436"/>
      <c r="I347" s="437" t="s">
        <v>455</v>
      </c>
      <c r="J347" s="438"/>
    </row>
    <row r="348" spans="2:10" x14ac:dyDescent="0.15">
      <c r="B348" s="443" t="s">
        <v>456</v>
      </c>
      <c r="C348" s="444"/>
      <c r="D348" s="445"/>
      <c r="E348" s="78">
        <f>[1]事業費!C8/1000</f>
        <v>25859</v>
      </c>
      <c r="F348" s="80">
        <v>7</v>
      </c>
      <c r="G348" s="446">
        <f>E348/F348</f>
        <v>3694.1428571428573</v>
      </c>
      <c r="H348" s="447"/>
      <c r="I348" s="439"/>
      <c r="J348" s="440"/>
    </row>
    <row r="349" spans="2:10" x14ac:dyDescent="0.15">
      <c r="B349" s="443" t="s">
        <v>457</v>
      </c>
      <c r="C349" s="444"/>
      <c r="D349" s="445"/>
      <c r="E349" s="78">
        <f>[1]事業費!C10/1000</f>
        <v>28135</v>
      </c>
      <c r="F349" s="80">
        <v>7</v>
      </c>
      <c r="G349" s="446">
        <f>E349/F349</f>
        <v>4019.2857142857142</v>
      </c>
      <c r="H349" s="447"/>
      <c r="I349" s="439"/>
      <c r="J349" s="440"/>
    </row>
    <row r="350" spans="2:10" x14ac:dyDescent="0.15">
      <c r="B350" s="443" t="s">
        <v>458</v>
      </c>
      <c r="C350" s="444"/>
      <c r="D350" s="445"/>
      <c r="E350" s="78">
        <f>[1]事業費!C20/1000</f>
        <v>3669</v>
      </c>
      <c r="F350" s="80">
        <v>17</v>
      </c>
      <c r="G350" s="446">
        <f>E350/F350</f>
        <v>215.8235294117647</v>
      </c>
      <c r="H350" s="447"/>
      <c r="I350" s="439"/>
      <c r="J350" s="440"/>
    </row>
    <row r="351" spans="2:10" ht="12.75" thickBot="1" x14ac:dyDescent="0.2">
      <c r="B351" s="448" t="s">
        <v>459</v>
      </c>
      <c r="C351" s="449"/>
      <c r="D351" s="450"/>
      <c r="E351" s="404">
        <f>[1]事業費!C13/1000</f>
        <v>6050</v>
      </c>
      <c r="F351" s="405">
        <v>15</v>
      </c>
      <c r="G351" s="423">
        <f>E351/F351</f>
        <v>403.33333333333331</v>
      </c>
      <c r="H351" s="424"/>
      <c r="I351" s="441"/>
      <c r="J351" s="442"/>
    </row>
    <row r="352" spans="2:10" ht="14.25" customHeight="1" thickTop="1" x14ac:dyDescent="0.15">
      <c r="B352" s="425" t="s">
        <v>460</v>
      </c>
      <c r="C352" s="426"/>
      <c r="D352" s="427"/>
      <c r="E352" s="406" t="s">
        <v>461</v>
      </c>
      <c r="F352" s="407" t="s">
        <v>462</v>
      </c>
      <c r="G352" s="428" t="s">
        <v>463</v>
      </c>
      <c r="H352" s="429"/>
      <c r="I352" s="408"/>
      <c r="J352" s="409"/>
    </row>
    <row r="353" spans="2:10" x14ac:dyDescent="0.15">
      <c r="B353" s="410"/>
      <c r="C353" s="411"/>
      <c r="D353" s="411"/>
      <c r="E353" s="412"/>
      <c r="F353" s="413" t="s">
        <v>464</v>
      </c>
      <c r="G353" s="414"/>
      <c r="H353" s="415"/>
      <c r="I353" s="360"/>
      <c r="J353" s="416"/>
    </row>
    <row r="354" spans="2:10" ht="14.25" customHeight="1" thickBot="1" x14ac:dyDescent="0.2">
      <c r="B354" s="417"/>
      <c r="C354" s="418"/>
      <c r="D354" s="418"/>
      <c r="E354" s="421">
        <f>SUM(E347:E351)</f>
        <v>84713</v>
      </c>
      <c r="F354" s="422">
        <f>E354/G354</f>
        <v>7.4751697652811009</v>
      </c>
      <c r="G354" s="430">
        <f>SUM(G347:H351)</f>
        <v>11332.585434173669</v>
      </c>
      <c r="H354" s="431"/>
      <c r="I354" s="419"/>
      <c r="J354" s="420"/>
    </row>
    <row r="355" spans="2:10" x14ac:dyDescent="0.15">
      <c r="B355" s="395"/>
    </row>
  </sheetData>
  <mergeCells count="122">
    <mergeCell ref="B3:L4"/>
    <mergeCell ref="B7:E7"/>
    <mergeCell ref="G7:H7"/>
    <mergeCell ref="I7:J7"/>
    <mergeCell ref="B14:C14"/>
    <mergeCell ref="B19:F19"/>
    <mergeCell ref="G19:H19"/>
    <mergeCell ref="I45:J45"/>
    <mergeCell ref="I46:J46"/>
    <mergeCell ref="B51:D51"/>
    <mergeCell ref="B56:D56"/>
    <mergeCell ref="B60:D60"/>
    <mergeCell ref="B61:D61"/>
    <mergeCell ref="B40:E40"/>
    <mergeCell ref="I40:J40"/>
    <mergeCell ref="I41:J41"/>
    <mergeCell ref="I42:J42"/>
    <mergeCell ref="I43:J43"/>
    <mergeCell ref="I44:J44"/>
    <mergeCell ref="B91:D91"/>
    <mergeCell ref="B92:D92"/>
    <mergeCell ref="B110:D110"/>
    <mergeCell ref="B111:D111"/>
    <mergeCell ref="B112:D112"/>
    <mergeCell ref="E135:G135"/>
    <mergeCell ref="B62:D62"/>
    <mergeCell ref="B66:D66"/>
    <mergeCell ref="B75:D75"/>
    <mergeCell ref="B76:D76"/>
    <mergeCell ref="B77:D77"/>
    <mergeCell ref="B90:D90"/>
    <mergeCell ref="B174:D174"/>
    <mergeCell ref="B177:D177"/>
    <mergeCell ref="B179:D179"/>
    <mergeCell ref="B180:K181"/>
    <mergeCell ref="E193:F193"/>
    <mergeCell ref="G193:H193"/>
    <mergeCell ref="H135:J135"/>
    <mergeCell ref="K135:L135"/>
    <mergeCell ref="B136:D136"/>
    <mergeCell ref="B141:D141"/>
    <mergeCell ref="B154:D154"/>
    <mergeCell ref="B155:D155"/>
    <mergeCell ref="E227:I227"/>
    <mergeCell ref="B228:D228"/>
    <mergeCell ref="G228:H228"/>
    <mergeCell ref="G229:H229"/>
    <mergeCell ref="B234:D234"/>
    <mergeCell ref="B251:D251"/>
    <mergeCell ref="B194:D194"/>
    <mergeCell ref="B219:E219"/>
    <mergeCell ref="B220:E220"/>
    <mergeCell ref="B221:E221"/>
    <mergeCell ref="B222:E222"/>
    <mergeCell ref="B223:E223"/>
    <mergeCell ref="I276:J276"/>
    <mergeCell ref="I277:J277"/>
    <mergeCell ref="H280:J280"/>
    <mergeCell ref="B281:D281"/>
    <mergeCell ref="H281:J281"/>
    <mergeCell ref="H282:J282"/>
    <mergeCell ref="B257:D257"/>
    <mergeCell ref="B272:E272"/>
    <mergeCell ref="I272:J272"/>
    <mergeCell ref="B273:E275"/>
    <mergeCell ref="F273:F275"/>
    <mergeCell ref="I273:J273"/>
    <mergeCell ref="I274:J274"/>
    <mergeCell ref="I275:J275"/>
    <mergeCell ref="H291:J291"/>
    <mergeCell ref="H292:J292"/>
    <mergeCell ref="H293:J293"/>
    <mergeCell ref="H294:J294"/>
    <mergeCell ref="B297:D297"/>
    <mergeCell ref="B305:E305"/>
    <mergeCell ref="H283:J283"/>
    <mergeCell ref="H284:J284"/>
    <mergeCell ref="H285:J285"/>
    <mergeCell ref="H286:J286"/>
    <mergeCell ref="H287:J287"/>
    <mergeCell ref="E288:E290"/>
    <mergeCell ref="H288:J290"/>
    <mergeCell ref="B314:E314"/>
    <mergeCell ref="B315:E315"/>
    <mergeCell ref="B316:E316"/>
    <mergeCell ref="B317:E317"/>
    <mergeCell ref="B318:E318"/>
    <mergeCell ref="G318:G319"/>
    <mergeCell ref="B306:E306"/>
    <mergeCell ref="B307:E307"/>
    <mergeCell ref="B308:E308"/>
    <mergeCell ref="B309:E309"/>
    <mergeCell ref="B310:E310"/>
    <mergeCell ref="B313:E313"/>
    <mergeCell ref="F330:I330"/>
    <mergeCell ref="F331:I331"/>
    <mergeCell ref="F332:I332"/>
    <mergeCell ref="B336:D336"/>
    <mergeCell ref="B341:D341"/>
    <mergeCell ref="B345:D345"/>
    <mergeCell ref="G345:H345"/>
    <mergeCell ref="I345:J345"/>
    <mergeCell ref="B321:E321"/>
    <mergeCell ref="F321:H321"/>
    <mergeCell ref="B324:E324"/>
    <mergeCell ref="B325:E325"/>
    <mergeCell ref="B326:E326"/>
    <mergeCell ref="B327:E327"/>
    <mergeCell ref="G351:H351"/>
    <mergeCell ref="B352:D352"/>
    <mergeCell ref="G352:H352"/>
    <mergeCell ref="G354:H354"/>
    <mergeCell ref="B347:D347"/>
    <mergeCell ref="G347:H347"/>
    <mergeCell ref="I347:J351"/>
    <mergeCell ref="B348:D348"/>
    <mergeCell ref="G348:H348"/>
    <mergeCell ref="B349:D349"/>
    <mergeCell ref="G349:H349"/>
    <mergeCell ref="B350:D350"/>
    <mergeCell ref="G350:H350"/>
    <mergeCell ref="B351:D351"/>
  </mergeCells>
  <phoneticPr fontId="3"/>
  <pageMargins left="0.78740157480314965" right="0.78740157480314965" top="0.78740157480314965" bottom="0.59055118110236227" header="0.51181102362204722" footer="0.51181102362204722"/>
  <pageSetup paperSize="9" scale="61" firstPageNumber="0" orientation="portrait" useFirstPageNumber="1" r:id="rId1"/>
  <headerFooter alignWithMargins="0"/>
  <rowBreaks count="3" manualBreakCount="3">
    <brk id="108" min="1" max="11" man="1"/>
    <brk id="207" min="1" max="11" man="1"/>
    <brk id="310"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費用対効果分析</vt:lpstr>
      <vt:lpstr>費用対効果分析!Print_Area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前原 仁浩(MAEHARA Kimihiro)</dc:creator>
  <cp:lastModifiedBy>2208013</cp:lastModifiedBy>
  <dcterms:created xsi:type="dcterms:W3CDTF">2024-04-22T08:04:38Z</dcterms:created>
  <dcterms:modified xsi:type="dcterms:W3CDTF">2024-04-23T01:34:51Z</dcterms:modified>
</cp:coreProperties>
</file>