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8ge0036\農産振興班\01 共通\R6年度\8294 【国】麦・大豆生産技術向上事業\07_麦・大豆生産・加工施設整備対策\01 要望調査\県事前要望調査\02様式\"/>
    </mc:Choice>
  </mc:AlternateContent>
  <bookViews>
    <workbookView xWindow="-105" yWindow="-105" windowWidth="19425" windowHeight="10425" tabRatio="613"/>
  </bookViews>
  <sheets>
    <sheet name="様式（産地Ⅰ農業分野） (3)" sheetId="6" r:id="rId1"/>
  </sheet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74" i="6" l="1"/>
  <c r="H26" i="6"/>
  <c r="D651" i="6" l="1"/>
  <c r="D667" i="6" s="1"/>
  <c r="G643" i="6"/>
  <c r="E640" i="6"/>
  <c r="E643" i="6" s="1"/>
  <c r="F639" i="6"/>
  <c r="F638" i="6"/>
  <c r="F637" i="6"/>
  <c r="E618" i="6"/>
  <c r="D629" i="6" s="1"/>
  <c r="F588" i="6"/>
  <c r="F589" i="6" s="1"/>
  <c r="G576" i="6"/>
  <c r="I575" i="6"/>
  <c r="I574" i="6"/>
  <c r="I576" i="6" s="1"/>
  <c r="C567" i="6"/>
  <c r="H566" i="6"/>
  <c r="H565" i="6"/>
  <c r="H567" i="6" s="1"/>
  <c r="E553" i="6"/>
  <c r="E544" i="6"/>
  <c r="C544" i="6"/>
  <c r="I543" i="6"/>
  <c r="H543" i="6"/>
  <c r="J543" i="6" s="1"/>
  <c r="I542" i="6"/>
  <c r="H542" i="6"/>
  <c r="J542" i="6" s="1"/>
  <c r="I541" i="6"/>
  <c r="H541" i="6"/>
  <c r="H544" i="6" s="1"/>
  <c r="B518" i="6"/>
  <c r="E510" i="6"/>
  <c r="F510" i="6" s="1"/>
  <c r="D626" i="6" s="1"/>
  <c r="D510" i="6"/>
  <c r="C510" i="6"/>
  <c r="F509" i="6"/>
  <c r="F508" i="6"/>
  <c r="H483" i="6"/>
  <c r="E483" i="6"/>
  <c r="H482" i="6"/>
  <c r="E482" i="6"/>
  <c r="E484" i="6" s="1"/>
  <c r="H475" i="6"/>
  <c r="E475" i="6"/>
  <c r="H474" i="6"/>
  <c r="H476" i="6" s="1"/>
  <c r="E474" i="6"/>
  <c r="H465" i="6"/>
  <c r="E465" i="6"/>
  <c r="H464" i="6"/>
  <c r="E464" i="6"/>
  <c r="E466" i="6" s="1"/>
  <c r="E446" i="6"/>
  <c r="H445" i="6"/>
  <c r="H446" i="6" s="1"/>
  <c r="E445" i="6"/>
  <c r="I444" i="6"/>
  <c r="H444" i="6"/>
  <c r="E444" i="6"/>
  <c r="H436" i="6"/>
  <c r="E436" i="6"/>
  <c r="H435" i="6"/>
  <c r="E435" i="6"/>
  <c r="E437" i="6" s="1"/>
  <c r="C426" i="6"/>
  <c r="F425" i="6"/>
  <c r="F424" i="6"/>
  <c r="H408" i="6"/>
  <c r="I408" i="6" s="1"/>
  <c r="E408" i="6"/>
  <c r="H407" i="6"/>
  <c r="H409" i="6" s="1"/>
  <c r="E407" i="6"/>
  <c r="E409" i="6" s="1"/>
  <c r="G398" i="6"/>
  <c r="I398" i="6" s="1"/>
  <c r="I397" i="6"/>
  <c r="I399" i="6" s="1"/>
  <c r="G397" i="6"/>
  <c r="E389" i="6"/>
  <c r="G389" i="6" s="1"/>
  <c r="G388" i="6"/>
  <c r="G390" i="6" s="1"/>
  <c r="E388" i="6"/>
  <c r="G379" i="6"/>
  <c r="G378" i="6"/>
  <c r="G380" i="6" s="1"/>
  <c r="I369" i="6"/>
  <c r="I363" i="6"/>
  <c r="J369" i="6" s="1"/>
  <c r="E498" i="6" s="1"/>
  <c r="H363" i="6"/>
  <c r="E363" i="6"/>
  <c r="C331" i="6"/>
  <c r="F330" i="6"/>
  <c r="G330" i="6" s="1"/>
  <c r="I330" i="6" s="1"/>
  <c r="F329" i="6"/>
  <c r="G329" i="6" s="1"/>
  <c r="G331" i="6" s="1"/>
  <c r="I311" i="6"/>
  <c r="I310" i="6"/>
  <c r="I312" i="6" s="1"/>
  <c r="E304" i="6"/>
  <c r="H303" i="6"/>
  <c r="G303" i="6"/>
  <c r="J302" i="6"/>
  <c r="H302" i="6"/>
  <c r="H304" i="6" s="1"/>
  <c r="F302" i="6"/>
  <c r="F304" i="6" s="1"/>
  <c r="D302" i="6"/>
  <c r="D304" i="6" s="1"/>
  <c r="C302" i="6"/>
  <c r="G302" i="6" s="1"/>
  <c r="G304" i="6" s="1"/>
  <c r="B302" i="6"/>
  <c r="I260" i="6"/>
  <c r="H260" i="6"/>
  <c r="F260" i="6"/>
  <c r="E260" i="6"/>
  <c r="J259" i="6"/>
  <c r="G259" i="6"/>
  <c r="J258" i="6"/>
  <c r="J275" i="6" s="1"/>
  <c r="G258" i="6"/>
  <c r="J257" i="6"/>
  <c r="J274" i="6" s="1"/>
  <c r="G257" i="6"/>
  <c r="J256" i="6"/>
  <c r="G256" i="6"/>
  <c r="J255" i="6"/>
  <c r="G255" i="6"/>
  <c r="J254" i="6"/>
  <c r="J271" i="6" s="1"/>
  <c r="G254" i="6"/>
  <c r="J253" i="6"/>
  <c r="J270" i="6" s="1"/>
  <c r="G253" i="6"/>
  <c r="J252" i="6"/>
  <c r="G252" i="6"/>
  <c r="J251" i="6"/>
  <c r="G251" i="6"/>
  <c r="J250" i="6"/>
  <c r="J267" i="6" s="1"/>
  <c r="G250" i="6"/>
  <c r="I235" i="6"/>
  <c r="I236" i="6" s="1"/>
  <c r="F235" i="6"/>
  <c r="I234" i="6"/>
  <c r="F234" i="6"/>
  <c r="F236" i="6" s="1"/>
  <c r="I220" i="6"/>
  <c r="F220" i="6"/>
  <c r="J220" i="6" s="1"/>
  <c r="I219" i="6"/>
  <c r="F219" i="6"/>
  <c r="F221" i="6" s="1"/>
  <c r="C203" i="6"/>
  <c r="H202" i="6"/>
  <c r="E202" i="6"/>
  <c r="I202" i="6" s="1"/>
  <c r="H201" i="6"/>
  <c r="H203" i="6" s="1"/>
  <c r="E201" i="6"/>
  <c r="I201" i="6" s="1"/>
  <c r="I203" i="6" s="1"/>
  <c r="G290" i="6" s="1"/>
  <c r="H184" i="6"/>
  <c r="I184" i="6" s="1"/>
  <c r="E184" i="6"/>
  <c r="H183" i="6"/>
  <c r="B183" i="6"/>
  <c r="G165" i="6"/>
  <c r="E165" i="6"/>
  <c r="G164" i="6"/>
  <c r="E164" i="6"/>
  <c r="G163" i="6"/>
  <c r="E163" i="6"/>
  <c r="G162" i="6"/>
  <c r="E162" i="6"/>
  <c r="E166" i="6" s="1"/>
  <c r="G154" i="6"/>
  <c r="F154" i="6"/>
  <c r="I153" i="6"/>
  <c r="H153" i="6"/>
  <c r="E153" i="6"/>
  <c r="H152" i="6"/>
  <c r="I152" i="6" s="1"/>
  <c r="E152" i="6"/>
  <c r="H151" i="6"/>
  <c r="I151" i="6" s="1"/>
  <c r="E151" i="6"/>
  <c r="H150" i="6"/>
  <c r="I150" i="6" s="1"/>
  <c r="E150" i="6"/>
  <c r="I139" i="6"/>
  <c r="H138" i="6"/>
  <c r="E138" i="6"/>
  <c r="H137" i="6"/>
  <c r="H139" i="6" s="1"/>
  <c r="E137" i="6"/>
  <c r="I129" i="6"/>
  <c r="H128" i="6"/>
  <c r="E128" i="6"/>
  <c r="H127" i="6"/>
  <c r="H129" i="6" s="1"/>
  <c r="E127" i="6"/>
  <c r="I120" i="6"/>
  <c r="H119" i="6"/>
  <c r="H118" i="6"/>
  <c r="G112" i="6"/>
  <c r="F112" i="6"/>
  <c r="D112" i="6"/>
  <c r="C112" i="6"/>
  <c r="H111" i="6"/>
  <c r="E111" i="6"/>
  <c r="E112" i="6" s="1"/>
  <c r="H110" i="6"/>
  <c r="H112" i="6" s="1"/>
  <c r="E110" i="6"/>
  <c r="G101" i="6"/>
  <c r="F100" i="6"/>
  <c r="F99" i="6"/>
  <c r="J76" i="6"/>
  <c r="I76" i="6"/>
  <c r="H76" i="6"/>
  <c r="F76" i="6"/>
  <c r="E76" i="6"/>
  <c r="D76" i="6"/>
  <c r="G76" i="6"/>
  <c r="C74" i="6"/>
  <c r="C76" i="6" s="1"/>
  <c r="B74" i="6"/>
  <c r="B53" i="6"/>
  <c r="E40" i="6"/>
  <c r="E41" i="6" s="1"/>
  <c r="E39" i="6"/>
  <c r="G26" i="6"/>
  <c r="D16" i="6"/>
  <c r="C183" i="6" s="1"/>
  <c r="C16" i="6"/>
  <c r="E16" i="6" s="1"/>
  <c r="E15" i="6"/>
  <c r="E14" i="6"/>
  <c r="F640" i="6" l="1"/>
  <c r="F643" i="6" s="1"/>
  <c r="I446" i="6"/>
  <c r="F101" i="6"/>
  <c r="E154" i="6"/>
  <c r="I221" i="6"/>
  <c r="I445" i="6"/>
  <c r="E476" i="6"/>
  <c r="I476" i="6" s="1"/>
  <c r="J484" i="6" s="1"/>
  <c r="I544" i="6"/>
  <c r="I437" i="6"/>
  <c r="C453" i="6" s="1"/>
  <c r="C494" i="6" s="1"/>
  <c r="G260" i="6"/>
  <c r="I303" i="6"/>
  <c r="J311" i="6" s="1"/>
  <c r="H437" i="6"/>
  <c r="J260" i="6"/>
  <c r="J541" i="6"/>
  <c r="H120" i="6"/>
  <c r="J120" i="6" s="1"/>
  <c r="E139" i="6"/>
  <c r="J139" i="6" s="1"/>
  <c r="J268" i="6"/>
  <c r="J272" i="6"/>
  <c r="J276" i="6"/>
  <c r="I484" i="6"/>
  <c r="G166" i="6"/>
  <c r="H185" i="6"/>
  <c r="J269" i="6"/>
  <c r="J273" i="6"/>
  <c r="H466" i="6"/>
  <c r="I466" i="6" s="1"/>
  <c r="B489" i="6" s="1"/>
  <c r="D494" i="6" s="1"/>
  <c r="H484" i="6"/>
  <c r="E129" i="6"/>
  <c r="J235" i="6"/>
  <c r="F426" i="6"/>
  <c r="J399" i="6"/>
  <c r="H354" i="6"/>
  <c r="H350" i="6"/>
  <c r="H166" i="6"/>
  <c r="I26" i="6"/>
  <c r="D87" i="6" s="1"/>
  <c r="H355" i="6"/>
  <c r="H101" i="6"/>
  <c r="I171" i="6" s="1"/>
  <c r="H353" i="6"/>
  <c r="J83" i="6"/>
  <c r="D90" i="6" s="1"/>
  <c r="J68" i="6"/>
  <c r="D89" i="6" s="1"/>
  <c r="J154" i="6"/>
  <c r="G41" i="6"/>
  <c r="D88" i="6" s="1"/>
  <c r="I24" i="6"/>
  <c r="H352" i="6"/>
  <c r="H351" i="6"/>
  <c r="I154" i="6"/>
  <c r="J544" i="6"/>
  <c r="E554" i="6" s="1"/>
  <c r="E555" i="6" s="1"/>
  <c r="D627" i="6" s="1"/>
  <c r="J576" i="6"/>
  <c r="G579" i="6" s="1"/>
  <c r="G581" i="6" s="1"/>
  <c r="D628" i="6" s="1"/>
  <c r="J277" i="6"/>
  <c r="G292" i="6" s="1"/>
  <c r="E645" i="6"/>
  <c r="D663" i="6" s="1"/>
  <c r="D664" i="6" s="1"/>
  <c r="D656" i="6"/>
  <c r="D655" i="6" s="1"/>
  <c r="E183" i="6"/>
  <c r="C185" i="6"/>
  <c r="J129" i="6"/>
  <c r="I172" i="6" s="1"/>
  <c r="J219" i="6"/>
  <c r="J221" i="6" s="1"/>
  <c r="I302" i="6"/>
  <c r="I329" i="6"/>
  <c r="I331" i="6" s="1"/>
  <c r="H338" i="6" s="1"/>
  <c r="E203" i="6"/>
  <c r="J234" i="6"/>
  <c r="J236" i="6" s="1"/>
  <c r="C304" i="6"/>
  <c r="I407" i="6"/>
  <c r="I409" i="6" s="1"/>
  <c r="C413" i="6" s="1"/>
  <c r="B494" i="6" s="1"/>
  <c r="I173" i="6" l="1"/>
  <c r="E494" i="6"/>
  <c r="E499" i="6" s="1"/>
  <c r="G291" i="6"/>
  <c r="H356" i="6"/>
  <c r="E497" i="6" s="1"/>
  <c r="J310" i="6"/>
  <c r="J312" i="6" s="1"/>
  <c r="H337" i="6" s="1"/>
  <c r="H339" i="6" s="1"/>
  <c r="D624" i="6" s="1"/>
  <c r="I304" i="6"/>
  <c r="D91" i="6"/>
  <c r="I170" i="6" s="1"/>
  <c r="I174" i="6" s="1"/>
  <c r="D622" i="6" s="1"/>
  <c r="E185" i="6"/>
  <c r="I183" i="6"/>
  <c r="I185" i="6" s="1"/>
  <c r="G289" i="6" s="1"/>
  <c r="G293" i="6" s="1"/>
  <c r="D623" i="6" s="1"/>
  <c r="E500" i="6" l="1"/>
  <c r="D625" i="6" s="1"/>
  <c r="D631" i="6"/>
  <c r="D658" i="6" s="1"/>
  <c r="D666" i="6" s="1"/>
  <c r="D669" i="6" s="1"/>
</calcChain>
</file>

<file path=xl/comments1.xml><?xml version="1.0" encoding="utf-8"?>
<comments xmlns="http://schemas.openxmlformats.org/spreadsheetml/2006/main">
  <authors>
    <author>1050095</author>
  </authors>
  <commentList>
    <comment ref="D187" authorId="0" shapeId="0">
      <text>
        <r>
          <rPr>
            <sz val="9"/>
            <color indexed="81"/>
            <rFont val="MS P ゴシック"/>
            <family val="3"/>
            <charset val="128"/>
          </rPr>
          <t xml:space="preserve">（例）
低コスト耐候性ハウス導入により、秋口の台風、大雨・その他自然災害を回避し、安定的な栽培を可能とし、省力化施設・省エネ施設導入により削減された労力を、こまめな管理や収穫ロス削減に努め、防虫ネット等により害虫の侵入を防止する。また、炭酸ガス発生装置導入により、メロンの草勢維持や子房の充実と着果後の肥大を促進させ、単収増加・品質向上を見込む。
</t>
        </r>
      </text>
    </comment>
    <comment ref="D191" authorId="0" shapeId="0">
      <text>
        <r>
          <rPr>
            <sz val="9"/>
            <color indexed="81"/>
            <rFont val="MS P ゴシック"/>
            <family val="3"/>
            <charset val="128"/>
          </rPr>
          <t>（例）
省力化や栽培講習会を実施する。こまめな管理を実施し、下位階級を減らし、上位階級率を高め単位収量当たりの販売額を維持・増加させる。</t>
        </r>
      </text>
    </comment>
    <comment ref="D314" authorId="0" shapeId="0">
      <text>
        <r>
          <rPr>
            <sz val="9"/>
            <color indexed="81"/>
            <rFont val="MS P ゴシック"/>
            <family val="3"/>
            <charset val="128"/>
          </rPr>
          <t>（例）既存施設と低コスト耐候性ハウス導入による面積拡大により1.476haとなる。</t>
        </r>
      </text>
    </comment>
    <comment ref="D317" authorId="0" shapeId="0">
      <text>
        <r>
          <rPr>
            <sz val="9"/>
            <color indexed="81"/>
            <rFont val="MS P ゴシック"/>
            <family val="3"/>
            <charset val="128"/>
          </rPr>
          <t>（例）台風等の気象災害に左右されない施設の導入による作型延長、研修会による栽培技術向上等により増収が見込まれる。また、退緑黄化病対策として防虫ネット（0.4㎜以下）を導入する。</t>
        </r>
      </text>
    </comment>
    <comment ref="D320" authorId="0" shapeId="0">
      <text>
        <r>
          <rPr>
            <sz val="9"/>
            <color indexed="81"/>
            <rFont val="MS P ゴシック"/>
            <family val="3"/>
            <charset val="128"/>
          </rPr>
          <t>（例）熊本県農業経営指標（令和２年３月）秋冬メロン（アールス）・春夏メロン（アールス）の平均より</t>
        </r>
      </text>
    </comment>
  </commentList>
</comments>
</file>

<file path=xl/sharedStrings.xml><?xml version="1.0" encoding="utf-8"?>
<sst xmlns="http://schemas.openxmlformats.org/spreadsheetml/2006/main" count="1196" uniqueCount="771">
  <si>
    <t>２　効果と費用の比較表</t>
    <rPh sb="10" eb="11">
      <t>ヒョウ</t>
    </rPh>
    <phoneticPr fontId="3"/>
  </si>
  <si>
    <t>　Ⅰ　農業分野</t>
    <rPh sb="3" eb="5">
      <t>ノウギョウ</t>
    </rPh>
    <rPh sb="5" eb="7">
      <t>ブンヤ</t>
    </rPh>
    <phoneticPr fontId="3"/>
  </si>
  <si>
    <t xml:space="preserve"> </t>
    <phoneticPr fontId="3"/>
  </si>
  <si>
    <t xml:space="preserve"> 　１の（２）のイの（ア）のａの各施設等について、効果と費用の比較を次の表に準拠して算出するものとする。</t>
    <rPh sb="17" eb="19">
      <t>シセツ</t>
    </rPh>
    <rPh sb="19" eb="20">
      <t>トウ</t>
    </rPh>
    <phoneticPr fontId="3"/>
  </si>
  <si>
    <t xml:space="preserve">   なお、１の（２）のイの（ア）のａの（l）の事業にあっては、「土地改良事業の費用対効果分析に必要な諸係数について」</t>
    <phoneticPr fontId="3"/>
  </si>
  <si>
    <t xml:space="preserve"> （平成19年３月28日付け18農振第1598号農村振興局企画部長通知）等を準拠して算出するものとする。</t>
    <phoneticPr fontId="3"/>
  </si>
  <si>
    <t>　地産地消の取組において畜産物を扱う場合は、作付面積の代わりに頭羽数を用いる。</t>
    <rPh sb="1" eb="3">
      <t>チサン</t>
    </rPh>
    <rPh sb="3" eb="5">
      <t>チショウ</t>
    </rPh>
    <rPh sb="6" eb="8">
      <t>トリクミ</t>
    </rPh>
    <rPh sb="12" eb="15">
      <t>チクサンブツ</t>
    </rPh>
    <rPh sb="16" eb="17">
      <t>アツカ</t>
    </rPh>
    <rPh sb="18" eb="20">
      <t>バアイ</t>
    </rPh>
    <rPh sb="22" eb="24">
      <t>サクツケ</t>
    </rPh>
    <rPh sb="24" eb="26">
      <t>メンセキ</t>
    </rPh>
    <rPh sb="27" eb="28">
      <t>カ</t>
    </rPh>
    <rPh sb="31" eb="32">
      <t>トウ</t>
    </rPh>
    <rPh sb="32" eb="33">
      <t>ハ</t>
    </rPh>
    <rPh sb="33" eb="34">
      <t>スウ</t>
    </rPh>
    <rPh sb="35" eb="36">
      <t>モチ</t>
    </rPh>
    <phoneticPr fontId="3"/>
  </si>
  <si>
    <t>（１）年効果総額</t>
    <rPh sb="3" eb="4">
      <t>ネン</t>
    </rPh>
    <rPh sb="4" eb="6">
      <t>コウカ</t>
    </rPh>
    <rPh sb="6" eb="8">
      <t>ソウガク</t>
    </rPh>
    <phoneticPr fontId="3"/>
  </si>
  <si>
    <t>　ア　直接効果</t>
    <rPh sb="3" eb="5">
      <t>チョクセツ</t>
    </rPh>
    <rPh sb="5" eb="7">
      <t>コウカ</t>
    </rPh>
    <phoneticPr fontId="3"/>
  </si>
  <si>
    <t>　(ア)生産コスト節減効果</t>
    <rPh sb="4" eb="6">
      <t>セイサン</t>
    </rPh>
    <rPh sb="9" eb="11">
      <t>セツゲン</t>
    </rPh>
    <rPh sb="11" eb="13">
      <t>コウカ</t>
    </rPh>
    <phoneticPr fontId="3"/>
  </si>
  <si>
    <t>①事業実施前</t>
    <rPh sb="1" eb="3">
      <t>ジギョウ</t>
    </rPh>
    <rPh sb="3" eb="5">
      <t>ジッシ</t>
    </rPh>
    <rPh sb="5" eb="6">
      <t>マエ</t>
    </rPh>
    <phoneticPr fontId="3"/>
  </si>
  <si>
    <t>②事業実施後</t>
    <rPh sb="1" eb="3">
      <t>ジギョウ</t>
    </rPh>
    <rPh sb="3" eb="5">
      <t>ジッシ</t>
    </rPh>
    <rPh sb="5" eb="6">
      <t>ゴ</t>
    </rPh>
    <phoneticPr fontId="3"/>
  </si>
  <si>
    <t>③生産規模拡</t>
    <rPh sb="1" eb="3">
      <t>セイサン</t>
    </rPh>
    <rPh sb="3" eb="5">
      <t>キボ</t>
    </rPh>
    <rPh sb="5" eb="6">
      <t>カクダイ</t>
    </rPh>
    <phoneticPr fontId="3"/>
  </si>
  <si>
    <t>事業対象作目</t>
    <rPh sb="0" eb="2">
      <t>ジギョウ</t>
    </rPh>
    <rPh sb="2" eb="4">
      <t>タイショウ</t>
    </rPh>
    <rPh sb="4" eb="6">
      <t>サクモク</t>
    </rPh>
    <phoneticPr fontId="3"/>
  </si>
  <si>
    <t xml:space="preserve">  の作付面積</t>
    <rPh sb="3" eb="4">
      <t>サク</t>
    </rPh>
    <rPh sb="4" eb="5">
      <t>サクツケ</t>
    </rPh>
    <rPh sb="5" eb="7">
      <t>メンセキ</t>
    </rPh>
    <phoneticPr fontId="3"/>
  </si>
  <si>
    <t xml:space="preserve"> の作付面積</t>
    <rPh sb="2" eb="4">
      <t>サクツ</t>
    </rPh>
    <rPh sb="4" eb="6">
      <t>メンセキ</t>
    </rPh>
    <phoneticPr fontId="3"/>
  </si>
  <si>
    <t>　 大率</t>
    <rPh sb="2" eb="3">
      <t>カクダイ</t>
    </rPh>
    <rPh sb="3" eb="4">
      <t>リツ</t>
    </rPh>
    <phoneticPr fontId="3"/>
  </si>
  <si>
    <t xml:space="preserve">      ②／①</t>
    <phoneticPr fontId="3"/>
  </si>
  <si>
    <t xml:space="preserve">        (ha)</t>
    <phoneticPr fontId="3"/>
  </si>
  <si>
    <t>　ｋ＝</t>
    <phoneticPr fontId="3"/>
  </si>
  <si>
    <t>合計</t>
    <rPh sb="0" eb="2">
      <t>ゴウケイ</t>
    </rPh>
    <phoneticPr fontId="3"/>
  </si>
  <si>
    <t>　　ア）施設等の導入により、地区における営農技術体系、経営規模等が変化することによる生産コスト節減効果</t>
    <rPh sb="4" eb="6">
      <t>シセツ</t>
    </rPh>
    <rPh sb="6" eb="7">
      <t>トウ</t>
    </rPh>
    <rPh sb="8" eb="10">
      <t>ドウニュウ</t>
    </rPh>
    <rPh sb="14" eb="16">
      <t>チク</t>
    </rPh>
    <rPh sb="20" eb="22">
      <t>エイノウ</t>
    </rPh>
    <rPh sb="22" eb="24">
      <t>ギジュツ</t>
    </rPh>
    <rPh sb="24" eb="26">
      <t>タイケイ</t>
    </rPh>
    <rPh sb="27" eb="29">
      <t>ケイエイ</t>
    </rPh>
    <rPh sb="29" eb="31">
      <t>キボ</t>
    </rPh>
    <rPh sb="31" eb="32">
      <t>トウ</t>
    </rPh>
    <rPh sb="33" eb="35">
      <t>ヘンカ</t>
    </rPh>
    <rPh sb="42" eb="44">
      <t>セイサン</t>
    </rPh>
    <rPh sb="47" eb="49">
      <t>セツゲン</t>
    </rPh>
    <rPh sb="49" eb="51">
      <t>コウカ</t>
    </rPh>
    <phoneticPr fontId="3"/>
  </si>
  <si>
    <t>　　　ⅰ　労働費</t>
    <rPh sb="5" eb="8">
      <t>ロウドウヒ</t>
    </rPh>
    <phoneticPr fontId="3"/>
  </si>
  <si>
    <t>作目又は</t>
    <rPh sb="0" eb="1">
      <t>サク</t>
    </rPh>
    <rPh sb="1" eb="2">
      <t>ヒンモク</t>
    </rPh>
    <rPh sb="2" eb="3">
      <t>マタ</t>
    </rPh>
    <phoneticPr fontId="3"/>
  </si>
  <si>
    <t>①農家での作業</t>
    <rPh sb="1" eb="2">
      <t>ノウ</t>
    </rPh>
    <rPh sb="2" eb="3">
      <t>カ</t>
    </rPh>
    <rPh sb="5" eb="7">
      <t>サギョウ</t>
    </rPh>
    <phoneticPr fontId="3"/>
  </si>
  <si>
    <t>②事業前作付面積</t>
    <rPh sb="1" eb="3">
      <t>ジギョウ</t>
    </rPh>
    <rPh sb="3" eb="4">
      <t>ゼン</t>
    </rPh>
    <rPh sb="4" eb="6">
      <t>サクツ</t>
    </rPh>
    <rPh sb="6" eb="8">
      <t>メンセキ</t>
    </rPh>
    <phoneticPr fontId="3"/>
  </si>
  <si>
    <t>③農家での削</t>
    <rPh sb="1" eb="3">
      <t>ノウカ</t>
    </rPh>
    <rPh sb="5" eb="6">
      <t>サクゲン</t>
    </rPh>
    <phoneticPr fontId="3"/>
  </si>
  <si>
    <t>④労賃単価</t>
    <rPh sb="1" eb="3">
      <t>ロウチン</t>
    </rPh>
    <rPh sb="3" eb="5">
      <t>タンカ</t>
    </rPh>
    <phoneticPr fontId="3"/>
  </si>
  <si>
    <t>⑤農家での労</t>
    <rPh sb="1" eb="3">
      <t>ノウカ</t>
    </rPh>
    <rPh sb="5" eb="6">
      <t>ロウドウ</t>
    </rPh>
    <phoneticPr fontId="3"/>
  </si>
  <si>
    <t>⑦導入施設運営</t>
    <rPh sb="1" eb="3">
      <t>ドウニュウ</t>
    </rPh>
    <rPh sb="3" eb="5">
      <t>シセツ</t>
    </rPh>
    <rPh sb="5" eb="7">
      <t>ウンエイ</t>
    </rPh>
    <phoneticPr fontId="3"/>
  </si>
  <si>
    <t>年効果額</t>
    <rPh sb="0" eb="1">
      <t>ネン</t>
    </rPh>
    <rPh sb="1" eb="4">
      <t>コウカガク</t>
    </rPh>
    <phoneticPr fontId="3"/>
  </si>
  <si>
    <t>作業種類・</t>
    <rPh sb="0" eb="2">
      <t>サギョウ</t>
    </rPh>
    <rPh sb="2" eb="4">
      <t>シュルイ</t>
    </rPh>
    <phoneticPr fontId="3"/>
  </si>
  <si>
    <t>に係る削減労働</t>
    <rPh sb="1" eb="2">
      <t>カカ</t>
    </rPh>
    <rPh sb="3" eb="5">
      <t>サクゲン</t>
    </rPh>
    <rPh sb="5" eb="7">
      <t>ロウドウ</t>
    </rPh>
    <phoneticPr fontId="3"/>
  </si>
  <si>
    <t xml:space="preserve">  減労働時間</t>
    <rPh sb="2" eb="3">
      <t>サクゲン</t>
    </rPh>
    <rPh sb="3" eb="5">
      <t>ロウドウ</t>
    </rPh>
    <rPh sb="5" eb="7">
      <t>ジカン</t>
    </rPh>
    <phoneticPr fontId="3"/>
  </si>
  <si>
    <t xml:space="preserve">働費の増減額 </t>
    <rPh sb="0" eb="2">
      <t>ロウドウヒ</t>
    </rPh>
    <rPh sb="3" eb="5">
      <t>ゾウゲン</t>
    </rPh>
    <rPh sb="5" eb="6">
      <t>ガク</t>
    </rPh>
    <phoneticPr fontId="3"/>
  </si>
  <si>
    <t>　に係る人件費</t>
    <rPh sb="2" eb="3">
      <t>カカ</t>
    </rPh>
    <rPh sb="4" eb="6">
      <t>ジンケンヒ</t>
    </rPh>
    <rPh sb="6" eb="7">
      <t>ヒ</t>
    </rPh>
    <phoneticPr fontId="3"/>
  </si>
  <si>
    <t xml:space="preserve">　 </t>
    <phoneticPr fontId="3"/>
  </si>
  <si>
    <t>規模階層</t>
    <rPh sb="0" eb="2">
      <t>キボ</t>
    </rPh>
    <rPh sb="2" eb="4">
      <t>カイソウ</t>
    </rPh>
    <phoneticPr fontId="3"/>
  </si>
  <si>
    <t>時間</t>
    <rPh sb="0" eb="2">
      <t>ジカン</t>
    </rPh>
    <phoneticPr fontId="3"/>
  </si>
  <si>
    <t>①*②</t>
    <phoneticPr fontId="3"/>
  </si>
  <si>
    <t xml:space="preserve"> ③*④</t>
    <phoneticPr fontId="3"/>
  </si>
  <si>
    <t>（⑤+⑥）*ｋ-⑦</t>
  </si>
  <si>
    <t>　（hr／10a）</t>
    <phoneticPr fontId="3"/>
  </si>
  <si>
    <t xml:space="preserve"> 　(ha）</t>
    <phoneticPr fontId="3"/>
  </si>
  <si>
    <t xml:space="preserve">     (hr)</t>
    <phoneticPr fontId="3"/>
  </si>
  <si>
    <t xml:space="preserve">  （円／hr）</t>
    <rPh sb="3" eb="4">
      <t>エン</t>
    </rPh>
    <phoneticPr fontId="3"/>
  </si>
  <si>
    <t xml:space="preserve">  （千円）</t>
    <rPh sb="3" eb="4">
      <t>セン</t>
    </rPh>
    <rPh sb="4" eb="5">
      <t>エン</t>
    </rPh>
    <phoneticPr fontId="3"/>
  </si>
  <si>
    <t xml:space="preserve">     （千円）</t>
    <rPh sb="6" eb="7">
      <t>セン</t>
    </rPh>
    <rPh sb="7" eb="8">
      <t>エン</t>
    </rPh>
    <phoneticPr fontId="3"/>
  </si>
  <si>
    <t>　　（千円）</t>
    <rPh sb="3" eb="5">
      <t>センエン</t>
    </rPh>
    <phoneticPr fontId="3"/>
  </si>
  <si>
    <t>　　　合計</t>
    <rPh sb="3" eb="5">
      <t>ゴウケイ</t>
    </rPh>
    <phoneticPr fontId="3"/>
  </si>
  <si>
    <t>③’農家での削減労働時間計</t>
    <rPh sb="2" eb="4">
      <t>ノウカ</t>
    </rPh>
    <rPh sb="6" eb="8">
      <t>サクゲン</t>
    </rPh>
    <rPh sb="8" eb="10">
      <t>ロウドウ</t>
    </rPh>
    <rPh sb="10" eb="12">
      <t>ジカン</t>
    </rPh>
    <rPh sb="12" eb="13">
      <t>ケイ</t>
    </rPh>
    <phoneticPr fontId="3"/>
  </si>
  <si>
    <t>⑥既存共同施設</t>
    <rPh sb="1" eb="3">
      <t>キゾン</t>
    </rPh>
    <rPh sb="3" eb="5">
      <t>キョウドウ</t>
    </rPh>
    <rPh sb="5" eb="7">
      <t>シセツ</t>
    </rPh>
    <phoneticPr fontId="3"/>
  </si>
  <si>
    <t>　運営に係る人</t>
    <rPh sb="1" eb="3">
      <t>ウンエイ</t>
    </rPh>
    <rPh sb="4" eb="5">
      <t>カカ</t>
    </rPh>
    <rPh sb="6" eb="7">
      <t>ジン</t>
    </rPh>
    <phoneticPr fontId="3"/>
  </si>
  <si>
    <t xml:space="preserve">  件費（千円）</t>
    <rPh sb="2" eb="3">
      <t>ケン</t>
    </rPh>
    <rPh sb="3" eb="4">
      <t>ヒ</t>
    </rPh>
    <rPh sb="5" eb="7">
      <t>センエン</t>
    </rPh>
    <phoneticPr fontId="3"/>
  </si>
  <si>
    <t>　　　ⅱ　光熱動力費</t>
    <rPh sb="5" eb="7">
      <t>コウネツ</t>
    </rPh>
    <rPh sb="7" eb="10">
      <t>ドウリョクヒ</t>
    </rPh>
    <phoneticPr fontId="3"/>
  </si>
  <si>
    <t>②事業前作付</t>
    <rPh sb="1" eb="3">
      <t>ジギョウ</t>
    </rPh>
    <rPh sb="3" eb="4">
      <t>ゼン</t>
    </rPh>
    <rPh sb="4" eb="6">
      <t>サクツ</t>
    </rPh>
    <phoneticPr fontId="3"/>
  </si>
  <si>
    <t>⑤導入施設運</t>
    <rPh sb="1" eb="3">
      <t>ドウニュウ</t>
    </rPh>
    <rPh sb="3" eb="5">
      <t>シセツ</t>
    </rPh>
    <rPh sb="5" eb="6">
      <t>ウン</t>
    </rPh>
    <phoneticPr fontId="3"/>
  </si>
  <si>
    <t>年効果額</t>
    <rPh sb="0" eb="4">
      <t>ネンコウカガク</t>
    </rPh>
    <phoneticPr fontId="3"/>
  </si>
  <si>
    <t>　に係る削除光</t>
    <rPh sb="2" eb="3">
      <t>カカ</t>
    </rPh>
    <rPh sb="4" eb="6">
      <t>サクジョ</t>
    </rPh>
    <rPh sb="6" eb="7">
      <t>ヒカリ</t>
    </rPh>
    <phoneticPr fontId="3"/>
  </si>
  <si>
    <t xml:space="preserve"> 面積</t>
    <rPh sb="1" eb="3">
      <t>メンセキ</t>
    </rPh>
    <phoneticPr fontId="3"/>
  </si>
  <si>
    <t xml:space="preserve"> 減光熱動力費</t>
    <rPh sb="1" eb="2">
      <t>サクゲン</t>
    </rPh>
    <rPh sb="2" eb="4">
      <t>コウネツ</t>
    </rPh>
    <rPh sb="4" eb="6">
      <t>ドウリョク</t>
    </rPh>
    <rPh sb="6" eb="7">
      <t>ヒ</t>
    </rPh>
    <phoneticPr fontId="3"/>
  </si>
  <si>
    <t>　営に係る光</t>
    <rPh sb="1" eb="2">
      <t>エイ</t>
    </rPh>
    <rPh sb="3" eb="4">
      <t>カカ</t>
    </rPh>
    <rPh sb="5" eb="6">
      <t>ヒカリ</t>
    </rPh>
    <phoneticPr fontId="3"/>
  </si>
  <si>
    <t>　熱力費</t>
    <rPh sb="1" eb="2">
      <t>ネツ</t>
    </rPh>
    <rPh sb="2" eb="3">
      <t>チカラ</t>
    </rPh>
    <rPh sb="3" eb="4">
      <t>ヒ</t>
    </rPh>
    <phoneticPr fontId="3"/>
  </si>
  <si>
    <t xml:space="preserve"> 　①*②</t>
    <phoneticPr fontId="3"/>
  </si>
  <si>
    <t>　熱動力費</t>
    <rPh sb="1" eb="2">
      <t>ネツ</t>
    </rPh>
    <rPh sb="2" eb="4">
      <t>ドウリョク</t>
    </rPh>
    <rPh sb="4" eb="5">
      <t>ヒ</t>
    </rPh>
    <phoneticPr fontId="3"/>
  </si>
  <si>
    <t>（③’+④）*</t>
  </si>
  <si>
    <t>　ｋ-⑤</t>
    <phoneticPr fontId="3"/>
  </si>
  <si>
    <t>（円/10a）</t>
    <rPh sb="1" eb="2">
      <t>エン</t>
    </rPh>
    <phoneticPr fontId="3"/>
  </si>
  <si>
    <t>　(ha）</t>
    <phoneticPr fontId="3"/>
  </si>
  <si>
    <t xml:space="preserve">  (千円)</t>
    <rPh sb="3" eb="4">
      <t>セン</t>
    </rPh>
    <rPh sb="4" eb="5">
      <t>エン</t>
    </rPh>
    <phoneticPr fontId="3"/>
  </si>
  <si>
    <t xml:space="preserve">  （千円）</t>
    <rPh sb="3" eb="5">
      <t>センエン</t>
    </rPh>
    <phoneticPr fontId="3"/>
  </si>
  <si>
    <t xml:space="preserve"> (千円)</t>
    <phoneticPr fontId="3"/>
  </si>
  <si>
    <t>　　 合　計</t>
    <rPh sb="3" eb="6">
      <t>ゴウケイ</t>
    </rPh>
    <phoneticPr fontId="3"/>
  </si>
  <si>
    <t>③’農家での削減光熱動力費計</t>
    <rPh sb="2" eb="4">
      <t>ノウカ</t>
    </rPh>
    <rPh sb="6" eb="8">
      <t>サクゲン</t>
    </rPh>
    <rPh sb="8" eb="10">
      <t>コウネツ</t>
    </rPh>
    <rPh sb="10" eb="13">
      <t>ドウリョクヒ</t>
    </rPh>
    <rPh sb="13" eb="14">
      <t>ケイ</t>
    </rPh>
    <phoneticPr fontId="3"/>
  </si>
  <si>
    <t>④既存共同施設</t>
    <rPh sb="1" eb="3">
      <t>キゾン</t>
    </rPh>
    <rPh sb="3" eb="4">
      <t>キョウ</t>
    </rPh>
    <rPh sb="4" eb="5">
      <t>ドウ</t>
    </rPh>
    <rPh sb="5" eb="7">
      <t>シセツ</t>
    </rPh>
    <phoneticPr fontId="3"/>
  </si>
  <si>
    <t>運営に係る光熱</t>
    <rPh sb="0" eb="1">
      <t>ウン</t>
    </rPh>
    <rPh sb="1" eb="2">
      <t>エイ</t>
    </rPh>
    <rPh sb="3" eb="4">
      <t>カカ</t>
    </rPh>
    <rPh sb="5" eb="7">
      <t>コウネツ</t>
    </rPh>
    <phoneticPr fontId="3"/>
  </si>
  <si>
    <t>動力費（千円）</t>
    <rPh sb="0" eb="3">
      <t>ドウリョクヒ</t>
    </rPh>
    <rPh sb="4" eb="6">
      <t>センエン</t>
    </rPh>
    <phoneticPr fontId="3"/>
  </si>
  <si>
    <t>　　　ⅲ　諸資材費</t>
    <rPh sb="5" eb="6">
      <t>ショ</t>
    </rPh>
    <rPh sb="6" eb="9">
      <t>シザイヒ</t>
    </rPh>
    <phoneticPr fontId="3"/>
  </si>
  <si>
    <t>①農家での作業に係る削減諸資材費</t>
    <rPh sb="1" eb="2">
      <t>ノウカ</t>
    </rPh>
    <rPh sb="2" eb="3">
      <t>ノウカ</t>
    </rPh>
    <rPh sb="5" eb="7">
      <t>サギョウ</t>
    </rPh>
    <rPh sb="8" eb="9">
      <t>カカ</t>
    </rPh>
    <rPh sb="10" eb="12">
      <t>サクゲン</t>
    </rPh>
    <rPh sb="12" eb="13">
      <t>ショ</t>
    </rPh>
    <rPh sb="13" eb="16">
      <t>シザイヒ</t>
    </rPh>
    <phoneticPr fontId="3"/>
  </si>
  <si>
    <t>②事業実施前</t>
    <rPh sb="1" eb="3">
      <t>ジギョウ</t>
    </rPh>
    <rPh sb="3" eb="5">
      <t>ジッシ</t>
    </rPh>
    <rPh sb="5" eb="6">
      <t>マエ</t>
    </rPh>
    <phoneticPr fontId="3"/>
  </si>
  <si>
    <t>⑤導入施設運営に</t>
    <rPh sb="1" eb="3">
      <t>ドウニュウ</t>
    </rPh>
    <rPh sb="3" eb="5">
      <t>シセツ</t>
    </rPh>
    <rPh sb="5" eb="7">
      <t>ウンエイ</t>
    </rPh>
    <phoneticPr fontId="3"/>
  </si>
  <si>
    <t xml:space="preserve"> 袋・箱代</t>
    <rPh sb="1" eb="2">
      <t>フクロ</t>
    </rPh>
    <rPh sb="3" eb="4">
      <t>ハコ</t>
    </rPh>
    <rPh sb="4" eb="5">
      <t>ダイ</t>
    </rPh>
    <phoneticPr fontId="3"/>
  </si>
  <si>
    <t xml:space="preserve">  肥料費</t>
    <rPh sb="2" eb="4">
      <t>ヒリョウ</t>
    </rPh>
    <rPh sb="4" eb="5">
      <t>ヒ</t>
    </rPh>
    <phoneticPr fontId="3"/>
  </si>
  <si>
    <t>農薬費</t>
    <rPh sb="0" eb="2">
      <t>ノウヤク</t>
    </rPh>
    <rPh sb="2" eb="3">
      <t>ヒ</t>
    </rPh>
    <phoneticPr fontId="3"/>
  </si>
  <si>
    <t xml:space="preserve"> その他</t>
    <rPh sb="1" eb="4">
      <t>ソノタ</t>
    </rPh>
    <phoneticPr fontId="3"/>
  </si>
  <si>
    <t>　作付面績</t>
    <rPh sb="1" eb="3">
      <t>サクツ</t>
    </rPh>
    <rPh sb="3" eb="4">
      <t>メン</t>
    </rPh>
    <rPh sb="4" eb="5">
      <t>セキ</t>
    </rPh>
    <phoneticPr fontId="3"/>
  </si>
  <si>
    <t xml:space="preserve"> 減諸資材費</t>
    <rPh sb="1" eb="2">
      <t>サクゲン</t>
    </rPh>
    <rPh sb="2" eb="3">
      <t>ショ</t>
    </rPh>
    <rPh sb="3" eb="6">
      <t>シザイヒ</t>
    </rPh>
    <phoneticPr fontId="3"/>
  </si>
  <si>
    <t>　係る諸資材費</t>
    <rPh sb="1" eb="2">
      <t>カカ</t>
    </rPh>
    <rPh sb="3" eb="4">
      <t>ショ</t>
    </rPh>
    <rPh sb="4" eb="7">
      <t>シザイヒ</t>
    </rPh>
    <phoneticPr fontId="3"/>
  </si>
  <si>
    <t xml:space="preserve">       </t>
    <phoneticPr fontId="3"/>
  </si>
  <si>
    <t>　①*②</t>
    <phoneticPr fontId="3"/>
  </si>
  <si>
    <t xml:space="preserve"> （円/10a）</t>
    <rPh sb="2" eb="3">
      <t>エン</t>
    </rPh>
    <phoneticPr fontId="3"/>
  </si>
  <si>
    <t xml:space="preserve">   (ha)</t>
    <phoneticPr fontId="3"/>
  </si>
  <si>
    <t xml:space="preserve"> (千円)</t>
    <rPh sb="2" eb="3">
      <t>セン</t>
    </rPh>
    <rPh sb="3" eb="4">
      <t>エン</t>
    </rPh>
    <phoneticPr fontId="3"/>
  </si>
  <si>
    <t xml:space="preserve"> （千円）</t>
    <rPh sb="2" eb="4">
      <t>センエン</t>
    </rPh>
    <phoneticPr fontId="3"/>
  </si>
  <si>
    <t>③’農家での削減諸資材費計</t>
    <rPh sb="2" eb="4">
      <t>ノウカ</t>
    </rPh>
    <rPh sb="6" eb="8">
      <t>サクゲン</t>
    </rPh>
    <rPh sb="8" eb="9">
      <t>ショ</t>
    </rPh>
    <rPh sb="9" eb="12">
      <t>シザイヒ</t>
    </rPh>
    <rPh sb="12" eb="13">
      <t>ケイ</t>
    </rPh>
    <phoneticPr fontId="3"/>
  </si>
  <si>
    <t>④既存共同施設</t>
    <rPh sb="1" eb="3">
      <t>キゾン</t>
    </rPh>
    <rPh sb="3" eb="5">
      <t>キョウドウ</t>
    </rPh>
    <rPh sb="5" eb="7">
      <t>シセツ</t>
    </rPh>
    <phoneticPr fontId="3"/>
  </si>
  <si>
    <t>運営に係る諸資</t>
    <rPh sb="0" eb="2">
      <t>ウンエイ</t>
    </rPh>
    <rPh sb="3" eb="4">
      <t>カカ</t>
    </rPh>
    <rPh sb="5" eb="6">
      <t>ショ</t>
    </rPh>
    <rPh sb="6" eb="7">
      <t>シ</t>
    </rPh>
    <phoneticPr fontId="3"/>
  </si>
  <si>
    <t>材費  （千円）</t>
    <rPh sb="0" eb="1">
      <t>ザイ</t>
    </rPh>
    <rPh sb="1" eb="2">
      <t>ヒ</t>
    </rPh>
    <rPh sb="5" eb="7">
      <t>センエン</t>
    </rPh>
    <phoneticPr fontId="3"/>
  </si>
  <si>
    <t>（③’+④）*ｋ-⑤</t>
  </si>
  <si>
    <t>(千円)</t>
    <phoneticPr fontId="3"/>
  </si>
  <si>
    <t>　　ⅳ　維持管理費</t>
    <rPh sb="4" eb="6">
      <t>イジ</t>
    </rPh>
    <rPh sb="6" eb="8">
      <t>カンリ</t>
    </rPh>
    <rPh sb="8" eb="9">
      <t>ヒ</t>
    </rPh>
    <phoneticPr fontId="3"/>
  </si>
  <si>
    <t>①農家での作業に係る削減維持管理費</t>
    <rPh sb="1" eb="3">
      <t>ノウカ</t>
    </rPh>
    <rPh sb="5" eb="7">
      <t>サギョウ</t>
    </rPh>
    <rPh sb="8" eb="9">
      <t>カカ</t>
    </rPh>
    <rPh sb="10" eb="12">
      <t>サクゲン</t>
    </rPh>
    <rPh sb="12" eb="14">
      <t>イジ</t>
    </rPh>
    <rPh sb="14" eb="16">
      <t>カンリ</t>
    </rPh>
    <rPh sb="16" eb="17">
      <t>ヒ</t>
    </rPh>
    <phoneticPr fontId="3"/>
  </si>
  <si>
    <t>③導入施設の維持管理費</t>
    <rPh sb="1" eb="3">
      <t>ドウニュウ</t>
    </rPh>
    <rPh sb="3" eb="5">
      <t>シセツ</t>
    </rPh>
    <rPh sb="6" eb="8">
      <t>イジ</t>
    </rPh>
    <rPh sb="8" eb="11">
      <t>カンリヒ</t>
    </rPh>
    <phoneticPr fontId="3"/>
  </si>
  <si>
    <t>維持修繕費</t>
    <rPh sb="0" eb="2">
      <t>イジ</t>
    </rPh>
    <rPh sb="2" eb="4">
      <t>シュウゼン</t>
    </rPh>
    <rPh sb="4" eb="5">
      <t>ヒ</t>
    </rPh>
    <phoneticPr fontId="3"/>
  </si>
  <si>
    <t>施設保守経費</t>
    <rPh sb="0" eb="2">
      <t>シセツ</t>
    </rPh>
    <rPh sb="2" eb="4">
      <t>ホシュ</t>
    </rPh>
    <rPh sb="4" eb="6">
      <t>ケイヒ</t>
    </rPh>
    <phoneticPr fontId="3"/>
  </si>
  <si>
    <t>その他</t>
    <rPh sb="2" eb="3">
      <t>タ</t>
    </rPh>
    <phoneticPr fontId="3"/>
  </si>
  <si>
    <t>（千円）</t>
    <rPh sb="1" eb="3">
      <t>センエン</t>
    </rPh>
    <phoneticPr fontId="3"/>
  </si>
  <si>
    <t>　　合　　計</t>
    <rPh sb="2" eb="3">
      <t>ゴウ</t>
    </rPh>
    <rPh sb="5" eb="6">
      <t>ケイ</t>
    </rPh>
    <phoneticPr fontId="3"/>
  </si>
  <si>
    <t>②既存共同施設</t>
    <rPh sb="1" eb="3">
      <t>キゾン</t>
    </rPh>
    <rPh sb="3" eb="5">
      <t>キョウドウ</t>
    </rPh>
    <rPh sb="5" eb="7">
      <t>シセツ</t>
    </rPh>
    <phoneticPr fontId="3"/>
  </si>
  <si>
    <t>年効果額</t>
    <rPh sb="0" eb="3">
      <t>ネンコウカ</t>
    </rPh>
    <rPh sb="3" eb="4">
      <t>ガク</t>
    </rPh>
    <phoneticPr fontId="3"/>
  </si>
  <si>
    <t>　の維持管理費</t>
    <rPh sb="2" eb="4">
      <t>イジ</t>
    </rPh>
    <rPh sb="4" eb="7">
      <t>カンリヒ</t>
    </rPh>
    <phoneticPr fontId="3"/>
  </si>
  <si>
    <t>（①＋②）*k－③</t>
  </si>
  <si>
    <t>　　ⅴ　コスト節減額効果計</t>
    <rPh sb="7" eb="9">
      <t>セツゲン</t>
    </rPh>
    <rPh sb="9" eb="10">
      <t>ガク</t>
    </rPh>
    <rPh sb="10" eb="12">
      <t>コウカ</t>
    </rPh>
    <rPh sb="12" eb="13">
      <t>ケイ</t>
    </rPh>
    <phoneticPr fontId="3"/>
  </si>
  <si>
    <t>（単位：千円）</t>
    <rPh sb="1" eb="3">
      <t>タンイ</t>
    </rPh>
    <rPh sb="4" eb="6">
      <t>センエン</t>
    </rPh>
    <phoneticPr fontId="3"/>
  </si>
  <si>
    <t>　ⅰ　労働費節減効果</t>
    <rPh sb="3" eb="6">
      <t>ロウドウヒ</t>
    </rPh>
    <rPh sb="6" eb="8">
      <t>セツゲン</t>
    </rPh>
    <rPh sb="8" eb="10">
      <t>コウカ</t>
    </rPh>
    <phoneticPr fontId="3"/>
  </si>
  <si>
    <t>　ⅱ　光熱動力費節減効果</t>
    <rPh sb="3" eb="5">
      <t>コウネツ</t>
    </rPh>
    <rPh sb="5" eb="8">
      <t>ドウリョクヒ</t>
    </rPh>
    <rPh sb="8" eb="10">
      <t>セツゲン</t>
    </rPh>
    <rPh sb="10" eb="12">
      <t>コウカ</t>
    </rPh>
    <phoneticPr fontId="3"/>
  </si>
  <si>
    <t>　ⅲ　諸資材費節減効果</t>
    <rPh sb="3" eb="4">
      <t>ショ</t>
    </rPh>
    <rPh sb="4" eb="7">
      <t>シザイヒ</t>
    </rPh>
    <rPh sb="7" eb="9">
      <t>セツゲン</t>
    </rPh>
    <rPh sb="9" eb="11">
      <t>コウカ</t>
    </rPh>
    <phoneticPr fontId="3"/>
  </si>
  <si>
    <t>　ⅳ　維持管理節減効果</t>
    <rPh sb="3" eb="5">
      <t>イジ</t>
    </rPh>
    <rPh sb="5" eb="7">
      <t>カンリ</t>
    </rPh>
    <rPh sb="7" eb="9">
      <t>セツゲン</t>
    </rPh>
    <rPh sb="9" eb="11">
      <t>コウカ</t>
    </rPh>
    <phoneticPr fontId="3"/>
  </si>
  <si>
    <t>　　　計</t>
    <rPh sb="3" eb="4">
      <t>ケイ</t>
    </rPh>
    <phoneticPr fontId="3"/>
  </si>
  <si>
    <t>　　イ）農業廃棄物の処理に係るコストの節減効果</t>
    <rPh sb="4" eb="6">
      <t>ノウギョウ</t>
    </rPh>
    <rPh sb="6" eb="9">
      <t>ハイキブツ</t>
    </rPh>
    <rPh sb="10" eb="12">
      <t>ショリ</t>
    </rPh>
    <rPh sb="13" eb="14">
      <t>カカ</t>
    </rPh>
    <rPh sb="19" eb="20">
      <t>セツ</t>
    </rPh>
    <rPh sb="20" eb="21">
      <t>ゲン</t>
    </rPh>
    <rPh sb="21" eb="23">
      <t>コウカ</t>
    </rPh>
    <phoneticPr fontId="3"/>
  </si>
  <si>
    <t>　　　（農業廃棄物処理施設の場合）</t>
    <rPh sb="4" eb="6">
      <t>ノウギョウ</t>
    </rPh>
    <rPh sb="6" eb="9">
      <t>ハイキブツ</t>
    </rPh>
    <rPh sb="9" eb="11">
      <t>ショリ</t>
    </rPh>
    <rPh sb="11" eb="13">
      <t>シセツ</t>
    </rPh>
    <rPh sb="14" eb="16">
      <t>バアイ</t>
    </rPh>
    <phoneticPr fontId="3"/>
  </si>
  <si>
    <t>③事業実施前</t>
    <rPh sb="1" eb="3">
      <t>ジギョウ</t>
    </rPh>
    <rPh sb="3" eb="5">
      <t>ジッシ</t>
    </rPh>
    <rPh sb="5" eb="6">
      <t>マエ</t>
    </rPh>
    <phoneticPr fontId="3"/>
  </si>
  <si>
    <t>④事業実施前</t>
    <rPh sb="1" eb="3">
      <t>ジギョウ</t>
    </rPh>
    <rPh sb="3" eb="5">
      <t>ジッシ</t>
    </rPh>
    <rPh sb="5" eb="6">
      <t>マエ</t>
    </rPh>
    <phoneticPr fontId="3"/>
  </si>
  <si>
    <t>⑤新施設運営</t>
    <rPh sb="1" eb="2">
      <t>シン</t>
    </rPh>
    <rPh sb="2" eb="4">
      <t>シセツ</t>
    </rPh>
    <rPh sb="4" eb="6">
      <t>ウンエイ</t>
    </rPh>
    <phoneticPr fontId="3"/>
  </si>
  <si>
    <t>年効果額</t>
    <rPh sb="0" eb="1">
      <t>ネン</t>
    </rPh>
    <rPh sb="1" eb="3">
      <t>コウカ</t>
    </rPh>
    <rPh sb="3" eb="4">
      <t>ガク</t>
    </rPh>
    <phoneticPr fontId="3"/>
  </si>
  <si>
    <t>作　目</t>
    <rPh sb="0" eb="1">
      <t>サク</t>
    </rPh>
    <rPh sb="2" eb="3">
      <t>メ</t>
    </rPh>
    <phoneticPr fontId="3"/>
  </si>
  <si>
    <t xml:space="preserve">  の処理単価</t>
    <rPh sb="3" eb="5">
      <t>ショリ</t>
    </rPh>
    <rPh sb="5" eb="7">
      <t>タンカ</t>
    </rPh>
    <phoneticPr fontId="3"/>
  </si>
  <si>
    <t xml:space="preserve">  の輸送単価</t>
    <rPh sb="3" eb="5">
      <t>ユソウ</t>
    </rPh>
    <rPh sb="5" eb="7">
      <t>タンカ</t>
    </rPh>
    <phoneticPr fontId="3"/>
  </si>
  <si>
    <t xml:space="preserve">  の処理量</t>
    <rPh sb="3" eb="5">
      <t>ショリ</t>
    </rPh>
    <rPh sb="5" eb="6">
      <t>リョウ</t>
    </rPh>
    <phoneticPr fontId="3"/>
  </si>
  <si>
    <t>　のコスト</t>
    <phoneticPr fontId="3"/>
  </si>
  <si>
    <t>　コスト</t>
    <phoneticPr fontId="3"/>
  </si>
  <si>
    <t xml:space="preserve"> (①+②)*③</t>
    <phoneticPr fontId="3"/>
  </si>
  <si>
    <t>④’*ｋ-⑤</t>
    <phoneticPr fontId="3"/>
  </si>
  <si>
    <t>（千円/ t ）</t>
    <rPh sb="1" eb="2">
      <t>セン</t>
    </rPh>
    <rPh sb="2" eb="3">
      <t>エン</t>
    </rPh>
    <phoneticPr fontId="3"/>
  </si>
  <si>
    <t>（千円/ t ）</t>
    <rPh sb="1" eb="3">
      <t>センエン</t>
    </rPh>
    <phoneticPr fontId="3"/>
  </si>
  <si>
    <t xml:space="preserve"> ( ｔ )</t>
    <phoneticPr fontId="3"/>
  </si>
  <si>
    <t>（千円）</t>
    <rPh sb="1" eb="2">
      <t>セン</t>
    </rPh>
    <rPh sb="2" eb="3">
      <t>エン</t>
    </rPh>
    <phoneticPr fontId="3"/>
  </si>
  <si>
    <t>合　計</t>
    <rPh sb="0" eb="3">
      <t>ゴウケイ</t>
    </rPh>
    <phoneticPr fontId="3"/>
  </si>
  <si>
    <t>④’事業実施前のコスト計</t>
    <rPh sb="2" eb="4">
      <t>ジギョウ</t>
    </rPh>
    <rPh sb="4" eb="6">
      <t>ジッシ</t>
    </rPh>
    <rPh sb="6" eb="7">
      <t>マエ</t>
    </rPh>
    <rPh sb="11" eb="12">
      <t>ケイ</t>
    </rPh>
    <phoneticPr fontId="3"/>
  </si>
  <si>
    <t>　　ウ）導入施設で供給される資材を利用することによる受益農業者のコスト節減効果</t>
    <rPh sb="4" eb="6">
      <t>ドウニュウ</t>
    </rPh>
    <rPh sb="6" eb="8">
      <t>シセツ</t>
    </rPh>
    <rPh sb="9" eb="11">
      <t>キョウキュウ</t>
    </rPh>
    <rPh sb="14" eb="16">
      <t>シザイ</t>
    </rPh>
    <rPh sb="17" eb="19">
      <t>リヨウ</t>
    </rPh>
    <rPh sb="26" eb="28">
      <t>ジュエキ</t>
    </rPh>
    <rPh sb="28" eb="31">
      <t>ノウギョウシャ</t>
    </rPh>
    <rPh sb="35" eb="37">
      <t>セツゲン</t>
    </rPh>
    <rPh sb="37" eb="39">
      <t>コウカ</t>
    </rPh>
    <phoneticPr fontId="3"/>
  </si>
  <si>
    <t>　　　　　（有機物供給施設の場合）</t>
    <rPh sb="6" eb="9">
      <t>ユウキブツ</t>
    </rPh>
    <rPh sb="9" eb="11">
      <t>キョウキュウ</t>
    </rPh>
    <rPh sb="11" eb="13">
      <t>シセツ</t>
    </rPh>
    <rPh sb="14" eb="16">
      <t>バアイ</t>
    </rPh>
    <phoneticPr fontId="3"/>
  </si>
  <si>
    <t>　　　　　　　　肥料削減</t>
    <rPh sb="8" eb="10">
      <t>ヒリョウ</t>
    </rPh>
    <rPh sb="10" eb="12">
      <t>サクゲン</t>
    </rPh>
    <phoneticPr fontId="3"/>
  </si>
  <si>
    <t>　　　　　　　　土壌改良資材削減</t>
    <rPh sb="8" eb="10">
      <t>ドジョウ</t>
    </rPh>
    <rPh sb="10" eb="12">
      <t>カイリョウ</t>
    </rPh>
    <rPh sb="12" eb="14">
      <t>シザイ</t>
    </rPh>
    <rPh sb="14" eb="16">
      <t>サクゲン</t>
    </rPh>
    <phoneticPr fontId="3"/>
  </si>
  <si>
    <t>　　　　　 　たい肥投入増加</t>
    <rPh sb="9" eb="10">
      <t>タイヒ</t>
    </rPh>
    <rPh sb="10" eb="12">
      <t>トウニュウ</t>
    </rPh>
    <rPh sb="12" eb="14">
      <t>ゾウカ</t>
    </rPh>
    <phoneticPr fontId="3"/>
  </si>
  <si>
    <t>　　作　目</t>
    <rPh sb="2" eb="3">
      <t>サク</t>
    </rPh>
    <rPh sb="4" eb="5">
      <t>メ</t>
    </rPh>
    <phoneticPr fontId="3"/>
  </si>
  <si>
    <t>①化学肥料削</t>
    <rPh sb="1" eb="3">
      <t>カガク</t>
    </rPh>
    <rPh sb="3" eb="5">
      <t>ヒリョウ</t>
    </rPh>
    <rPh sb="5" eb="6">
      <t>サクゲン</t>
    </rPh>
    <phoneticPr fontId="3"/>
  </si>
  <si>
    <t>②化学肥料単</t>
    <rPh sb="1" eb="3">
      <t>カガク</t>
    </rPh>
    <rPh sb="3" eb="5">
      <t>ヒリョウ</t>
    </rPh>
    <rPh sb="5" eb="6">
      <t>タンカ</t>
    </rPh>
    <phoneticPr fontId="3"/>
  </si>
  <si>
    <t>③削減額</t>
    <rPh sb="1" eb="3">
      <t>サクゲン</t>
    </rPh>
    <rPh sb="3" eb="4">
      <t>ガク</t>
    </rPh>
    <phoneticPr fontId="3"/>
  </si>
  <si>
    <t>④土壌改良資</t>
    <rPh sb="1" eb="3">
      <t>ドジョウ</t>
    </rPh>
    <rPh sb="3" eb="5">
      <t>カイリョウ</t>
    </rPh>
    <rPh sb="5" eb="6">
      <t>シザイ</t>
    </rPh>
    <phoneticPr fontId="3"/>
  </si>
  <si>
    <t>⑤土壌改良資</t>
    <rPh sb="1" eb="3">
      <t>ドジョウ</t>
    </rPh>
    <rPh sb="3" eb="5">
      <t>カイリョウ</t>
    </rPh>
    <rPh sb="5" eb="6">
      <t>シザイ</t>
    </rPh>
    <phoneticPr fontId="3"/>
  </si>
  <si>
    <t>⑥削減額</t>
    <rPh sb="1" eb="3">
      <t>サクゲン</t>
    </rPh>
    <rPh sb="3" eb="4">
      <t>ガク</t>
    </rPh>
    <phoneticPr fontId="3"/>
  </si>
  <si>
    <t>⑦たい肥増加</t>
    <rPh sb="3" eb="4">
      <t>タイヒ</t>
    </rPh>
    <rPh sb="4" eb="6">
      <t>ゾウカ</t>
    </rPh>
    <phoneticPr fontId="3"/>
  </si>
  <si>
    <t>⑧たい肥購入</t>
    <rPh sb="3" eb="4">
      <t>タイヒ</t>
    </rPh>
    <rPh sb="4" eb="6">
      <t>コウニュウ</t>
    </rPh>
    <phoneticPr fontId="3"/>
  </si>
  <si>
    <t xml:space="preserve">  減予定量</t>
    <rPh sb="2" eb="3">
      <t>ゲン</t>
    </rPh>
    <rPh sb="3" eb="6">
      <t>ヨテイリョウ</t>
    </rPh>
    <phoneticPr fontId="3"/>
  </si>
  <si>
    <t xml:space="preserve">  価</t>
    <rPh sb="2" eb="3">
      <t>タンカ</t>
    </rPh>
    <phoneticPr fontId="3"/>
  </si>
  <si>
    <t xml:space="preserve">  ①*②*⑩</t>
    <phoneticPr fontId="3"/>
  </si>
  <si>
    <t xml:space="preserve">  材削減予定量</t>
    <rPh sb="2" eb="3">
      <t>シザイ</t>
    </rPh>
    <rPh sb="3" eb="5">
      <t>サクゲン</t>
    </rPh>
    <rPh sb="5" eb="8">
      <t>ヨテイリョウ</t>
    </rPh>
    <phoneticPr fontId="3"/>
  </si>
  <si>
    <t xml:space="preserve">  材単価</t>
    <rPh sb="2" eb="3">
      <t>シザイ</t>
    </rPh>
    <rPh sb="3" eb="5">
      <t>タンカ</t>
    </rPh>
    <phoneticPr fontId="3"/>
  </si>
  <si>
    <t xml:space="preserve">  ④*⑤*⑩</t>
    <phoneticPr fontId="3"/>
  </si>
  <si>
    <t xml:space="preserve">  予定量</t>
    <rPh sb="2" eb="4">
      <t>ヨテイ</t>
    </rPh>
    <rPh sb="4" eb="5">
      <t>ヨテイリョウ</t>
    </rPh>
    <phoneticPr fontId="3"/>
  </si>
  <si>
    <t xml:space="preserve">  単価</t>
    <rPh sb="2" eb="4">
      <t>タンカ</t>
    </rPh>
    <phoneticPr fontId="3"/>
  </si>
  <si>
    <t xml:space="preserve">     （袋/ha）</t>
    <rPh sb="6" eb="7">
      <t>フクロ</t>
    </rPh>
    <phoneticPr fontId="3"/>
  </si>
  <si>
    <t xml:space="preserve">     （円/袋）</t>
    <rPh sb="6" eb="7">
      <t>エン</t>
    </rPh>
    <rPh sb="8" eb="9">
      <t>フクロ</t>
    </rPh>
    <phoneticPr fontId="3"/>
  </si>
  <si>
    <t>　　 (千円)</t>
    <rPh sb="4" eb="5">
      <t>セン</t>
    </rPh>
    <rPh sb="5" eb="6">
      <t>エン</t>
    </rPh>
    <phoneticPr fontId="3"/>
  </si>
  <si>
    <t xml:space="preserve">     （t/ha）</t>
    <phoneticPr fontId="3"/>
  </si>
  <si>
    <t xml:space="preserve">     （円/ t ）</t>
    <rPh sb="6" eb="7">
      <t>エン</t>
    </rPh>
    <phoneticPr fontId="3"/>
  </si>
  <si>
    <t>③’削減額計</t>
    <rPh sb="2" eb="5">
      <t>サクゲンガク</t>
    </rPh>
    <rPh sb="5" eb="6">
      <t>ケイ</t>
    </rPh>
    <phoneticPr fontId="3"/>
  </si>
  <si>
    <t>⑥’削減額計</t>
    <rPh sb="2" eb="5">
      <t>サクゲンガク</t>
    </rPh>
    <rPh sb="5" eb="6">
      <t>ケイ</t>
    </rPh>
    <phoneticPr fontId="3"/>
  </si>
  <si>
    <t>⑩事業実施後</t>
    <rPh sb="1" eb="3">
      <t>ジギョウ</t>
    </rPh>
    <rPh sb="3" eb="5">
      <t>ジッシ</t>
    </rPh>
    <rPh sb="5" eb="6">
      <t>ゴ</t>
    </rPh>
    <phoneticPr fontId="3"/>
  </si>
  <si>
    <t>年効果額</t>
    <rPh sb="0" eb="1">
      <t>トシ</t>
    </rPh>
    <rPh sb="1" eb="3">
      <t>コウカ</t>
    </rPh>
    <rPh sb="3" eb="4">
      <t>ガク</t>
    </rPh>
    <phoneticPr fontId="3"/>
  </si>
  <si>
    <t>⑨増加額</t>
    <rPh sb="1" eb="3">
      <t>ゾウカ</t>
    </rPh>
    <rPh sb="3" eb="4">
      <t>ガク</t>
    </rPh>
    <phoneticPr fontId="3"/>
  </si>
  <si>
    <t>　面積</t>
    <rPh sb="1" eb="3">
      <t>メンセキ</t>
    </rPh>
    <phoneticPr fontId="3"/>
  </si>
  <si>
    <t xml:space="preserve">  ⑦*⑧*⑩</t>
    <phoneticPr fontId="3"/>
  </si>
  <si>
    <t xml:space="preserve">  ③'+⑥'-⑨'</t>
    <phoneticPr fontId="3"/>
  </si>
  <si>
    <t>　　　　　(千円）</t>
    <rPh sb="6" eb="8">
      <t>センエン</t>
    </rPh>
    <phoneticPr fontId="3"/>
  </si>
  <si>
    <t>⑨’増加額計</t>
    <rPh sb="2" eb="5">
      <t>ゾウカガク</t>
    </rPh>
    <rPh sb="5" eb="6">
      <t>ケイ</t>
    </rPh>
    <phoneticPr fontId="3"/>
  </si>
  <si>
    <t>　　　（用土等供給施設の場合）</t>
    <rPh sb="4" eb="6">
      <t>ヨウド</t>
    </rPh>
    <rPh sb="6" eb="7">
      <t>トウ</t>
    </rPh>
    <rPh sb="7" eb="9">
      <t>キョウキュウ</t>
    </rPh>
    <rPh sb="9" eb="11">
      <t>シセツ</t>
    </rPh>
    <rPh sb="12" eb="14">
      <t>バアイ</t>
    </rPh>
    <phoneticPr fontId="3"/>
  </si>
  <si>
    <t>購入用土等削減</t>
    <rPh sb="0" eb="2">
      <t>コウニュウ</t>
    </rPh>
    <rPh sb="2" eb="4">
      <t>ヨウド</t>
    </rPh>
    <rPh sb="4" eb="5">
      <t>トウ</t>
    </rPh>
    <rPh sb="5" eb="7">
      <t>サクゲン</t>
    </rPh>
    <phoneticPr fontId="3"/>
  </si>
  <si>
    <t>自給用土等増加</t>
    <rPh sb="0" eb="2">
      <t>ジキュウ</t>
    </rPh>
    <rPh sb="2" eb="4">
      <t>ヨウド</t>
    </rPh>
    <rPh sb="4" eb="5">
      <t>トウ</t>
    </rPh>
    <rPh sb="5" eb="7">
      <t>ゾウカ</t>
    </rPh>
    <phoneticPr fontId="3"/>
  </si>
  <si>
    <t>⑦事業実施後</t>
    <rPh sb="1" eb="3">
      <t>ジギョウ</t>
    </rPh>
    <rPh sb="3" eb="5">
      <t>ジッシ</t>
    </rPh>
    <rPh sb="5" eb="6">
      <t>ゴ</t>
    </rPh>
    <phoneticPr fontId="3"/>
  </si>
  <si>
    <t>①購入用土等</t>
    <rPh sb="1" eb="3">
      <t>コウニュウ</t>
    </rPh>
    <rPh sb="3" eb="5">
      <t>ヨウド</t>
    </rPh>
    <rPh sb="5" eb="6">
      <t>トウ</t>
    </rPh>
    <phoneticPr fontId="3"/>
  </si>
  <si>
    <t>②購入用土等</t>
    <rPh sb="1" eb="3">
      <t>コウニュウ</t>
    </rPh>
    <rPh sb="3" eb="5">
      <t>ヨウド</t>
    </rPh>
    <rPh sb="5" eb="6">
      <t>トウ</t>
    </rPh>
    <phoneticPr fontId="3"/>
  </si>
  <si>
    <t>④自給用土等</t>
    <rPh sb="1" eb="3">
      <t>ジキュウ</t>
    </rPh>
    <rPh sb="3" eb="5">
      <t>ヨウド</t>
    </rPh>
    <rPh sb="5" eb="6">
      <t>トウ</t>
    </rPh>
    <phoneticPr fontId="3"/>
  </si>
  <si>
    <t>⑤用土等購入</t>
    <rPh sb="1" eb="3">
      <t>ヨウド</t>
    </rPh>
    <rPh sb="3" eb="4">
      <t>トウ</t>
    </rPh>
    <rPh sb="4" eb="6">
      <t>コウニュウ</t>
    </rPh>
    <phoneticPr fontId="3"/>
  </si>
  <si>
    <t>⑥増加額</t>
    <rPh sb="1" eb="3">
      <t>ゾウカ</t>
    </rPh>
    <rPh sb="3" eb="4">
      <t>ガク</t>
    </rPh>
    <phoneticPr fontId="3"/>
  </si>
  <si>
    <t xml:space="preserve">  削減予定量</t>
    <rPh sb="2" eb="4">
      <t>サクゲン</t>
    </rPh>
    <rPh sb="4" eb="6">
      <t>ヨテイ</t>
    </rPh>
    <rPh sb="6" eb="7">
      <t>ヨテイリョウ</t>
    </rPh>
    <phoneticPr fontId="3"/>
  </si>
  <si>
    <t>　単価</t>
    <rPh sb="1" eb="3">
      <t>タンカ</t>
    </rPh>
    <phoneticPr fontId="3"/>
  </si>
  <si>
    <t xml:space="preserve">  ①*②*⑦</t>
    <phoneticPr fontId="3"/>
  </si>
  <si>
    <t xml:space="preserve">  増加予定量</t>
    <rPh sb="2" eb="4">
      <t>ゾウカ</t>
    </rPh>
    <rPh sb="4" eb="6">
      <t>ヨテイ</t>
    </rPh>
    <rPh sb="6" eb="7">
      <t>ヨテイリョウ</t>
    </rPh>
    <phoneticPr fontId="3"/>
  </si>
  <si>
    <t xml:space="preserve">  ④*⑤*⑦</t>
    <phoneticPr fontId="3"/>
  </si>
  <si>
    <t xml:space="preserve"> ③'-⑥'</t>
    <phoneticPr fontId="3"/>
  </si>
  <si>
    <t>（袋/ha）</t>
    <rPh sb="1" eb="2">
      <t>フクロ</t>
    </rPh>
    <phoneticPr fontId="3"/>
  </si>
  <si>
    <t>（円/袋）</t>
    <rPh sb="1" eb="2">
      <t>エン</t>
    </rPh>
    <rPh sb="3" eb="4">
      <t>フクロ</t>
    </rPh>
    <phoneticPr fontId="3"/>
  </si>
  <si>
    <t>（kg/ha）</t>
    <phoneticPr fontId="3"/>
  </si>
  <si>
    <t xml:space="preserve"> （円/kg）</t>
    <rPh sb="2" eb="3">
      <t>エン</t>
    </rPh>
    <phoneticPr fontId="3"/>
  </si>
  <si>
    <t xml:space="preserve"> (ha)</t>
    <phoneticPr fontId="3"/>
  </si>
  <si>
    <t>(千円）</t>
    <rPh sb="1" eb="3">
      <t>センエン</t>
    </rPh>
    <phoneticPr fontId="3"/>
  </si>
  <si>
    <t>③’削減額計</t>
    <rPh sb="2" eb="4">
      <t>サクゲン</t>
    </rPh>
    <rPh sb="4" eb="5">
      <t>ガク</t>
    </rPh>
    <rPh sb="5" eb="6">
      <t>ケイ</t>
    </rPh>
    <phoneticPr fontId="3"/>
  </si>
  <si>
    <t>⑥’増加額計</t>
    <rPh sb="2" eb="5">
      <t>ゾウカガク</t>
    </rPh>
    <rPh sb="5" eb="6">
      <t>ケイ</t>
    </rPh>
    <phoneticPr fontId="3"/>
  </si>
  <si>
    <t>　　　　　（種子種苗生産関連施設の場合）</t>
    <rPh sb="6" eb="8">
      <t>シュシ</t>
    </rPh>
    <rPh sb="8" eb="10">
      <t>シュビョウ</t>
    </rPh>
    <rPh sb="10" eb="12">
      <t>セイサン</t>
    </rPh>
    <rPh sb="12" eb="14">
      <t>カンレン</t>
    </rPh>
    <rPh sb="14" eb="16">
      <t>シセツ</t>
    </rPh>
    <rPh sb="17" eb="19">
      <t>バアイ</t>
    </rPh>
    <phoneticPr fontId="3"/>
  </si>
  <si>
    <t>自家採種種子等削減</t>
    <rPh sb="0" eb="2">
      <t>ジカ</t>
    </rPh>
    <rPh sb="2" eb="4">
      <t>サイシュ</t>
    </rPh>
    <rPh sb="4" eb="6">
      <t>シュシ</t>
    </rPh>
    <rPh sb="6" eb="7">
      <t>トウ</t>
    </rPh>
    <rPh sb="7" eb="9">
      <t>サクゲン</t>
    </rPh>
    <phoneticPr fontId="3"/>
  </si>
  <si>
    <t>購入種子等増加</t>
    <rPh sb="0" eb="2">
      <t>コウニュウ</t>
    </rPh>
    <rPh sb="2" eb="4">
      <t>シュシ</t>
    </rPh>
    <rPh sb="4" eb="5">
      <t>トウ</t>
    </rPh>
    <rPh sb="5" eb="7">
      <t>ゾウカ</t>
    </rPh>
    <phoneticPr fontId="3"/>
  </si>
  <si>
    <t>①は種量</t>
    <rPh sb="2" eb="3">
      <t>シュ</t>
    </rPh>
    <rPh sb="3" eb="4">
      <t>リョウ</t>
    </rPh>
    <phoneticPr fontId="3"/>
  </si>
  <si>
    <t>②自家採種種子</t>
    <rPh sb="1" eb="3">
      <t>ジカ</t>
    </rPh>
    <rPh sb="3" eb="5">
      <t>サイシュ</t>
    </rPh>
    <rPh sb="5" eb="7">
      <t>シュシ</t>
    </rPh>
    <phoneticPr fontId="3"/>
  </si>
  <si>
    <t>④は種量</t>
    <rPh sb="2" eb="3">
      <t>シュ</t>
    </rPh>
    <rPh sb="3" eb="4">
      <t>リョウ</t>
    </rPh>
    <phoneticPr fontId="3"/>
  </si>
  <si>
    <t>⑤購入種子等</t>
    <rPh sb="1" eb="3">
      <t>コウニュウ</t>
    </rPh>
    <rPh sb="3" eb="5">
      <t>シュシ</t>
    </rPh>
    <rPh sb="5" eb="6">
      <t>トウ</t>
    </rPh>
    <phoneticPr fontId="3"/>
  </si>
  <si>
    <t>⑥増加額</t>
    <rPh sb="1" eb="4">
      <t>ゾウカガク</t>
    </rPh>
    <phoneticPr fontId="3"/>
  </si>
  <si>
    <t>面積</t>
    <rPh sb="0" eb="2">
      <t>メンセキ</t>
    </rPh>
    <phoneticPr fontId="3"/>
  </si>
  <si>
    <t>等に係る単価</t>
    <rPh sb="0" eb="1">
      <t>トウ</t>
    </rPh>
    <rPh sb="2" eb="3">
      <t>カカ</t>
    </rPh>
    <rPh sb="4" eb="6">
      <t>タンカ</t>
    </rPh>
    <phoneticPr fontId="3"/>
  </si>
  <si>
    <t xml:space="preserve"> ①*②*⑦</t>
    <phoneticPr fontId="3"/>
  </si>
  <si>
    <t>単価</t>
    <rPh sb="0" eb="2">
      <t>タンカ</t>
    </rPh>
    <phoneticPr fontId="3"/>
  </si>
  <si>
    <t>④*⑤*⑦</t>
    <phoneticPr fontId="3"/>
  </si>
  <si>
    <t>③'-⑥'</t>
    <phoneticPr fontId="3"/>
  </si>
  <si>
    <t>（ｋｇ／ｈａ）</t>
    <phoneticPr fontId="3"/>
  </si>
  <si>
    <t>（円/ｋｇ）</t>
    <rPh sb="1" eb="2">
      <t>エン</t>
    </rPh>
    <phoneticPr fontId="3"/>
  </si>
  <si>
    <t>（kg／ｈａ）</t>
    <phoneticPr fontId="3"/>
  </si>
  <si>
    <t>（円/kg）</t>
    <rPh sb="1" eb="2">
      <t>エン</t>
    </rPh>
    <phoneticPr fontId="3"/>
  </si>
  <si>
    <t>(千円)</t>
    <rPh sb="1" eb="2">
      <t>セン</t>
    </rPh>
    <rPh sb="2" eb="3">
      <t>エン</t>
    </rPh>
    <phoneticPr fontId="3"/>
  </si>
  <si>
    <t>(ha)</t>
    <phoneticPr fontId="3"/>
  </si>
  <si>
    <t>　　エ）導入機械・施設における作業以外の関連作業に係るコスト節減効果</t>
    <rPh sb="4" eb="6">
      <t>ドウニュウ</t>
    </rPh>
    <rPh sb="6" eb="8">
      <t>キカイ</t>
    </rPh>
    <rPh sb="9" eb="11">
      <t>シセツ</t>
    </rPh>
    <rPh sb="15" eb="17">
      <t>サギョウ</t>
    </rPh>
    <rPh sb="17" eb="19">
      <t>イガイ</t>
    </rPh>
    <rPh sb="20" eb="22">
      <t>カンレン</t>
    </rPh>
    <rPh sb="22" eb="24">
      <t>サギョウ</t>
    </rPh>
    <rPh sb="25" eb="26">
      <t>カカ</t>
    </rPh>
    <rPh sb="30" eb="32">
      <t>セツゲン</t>
    </rPh>
    <rPh sb="32" eb="34">
      <t>コウカ</t>
    </rPh>
    <phoneticPr fontId="3"/>
  </si>
  <si>
    <t>作業名</t>
    <rPh sb="0" eb="2">
      <t>サギョウ</t>
    </rPh>
    <rPh sb="2" eb="3">
      <t>メイ</t>
    </rPh>
    <phoneticPr fontId="3"/>
  </si>
  <si>
    <t>　　　　　（土地利用型作物（種子用を除く）に係る機械・施設の場合）</t>
    <rPh sb="6" eb="10">
      <t>トチリヨウ</t>
    </rPh>
    <rPh sb="10" eb="11">
      <t>ガタ</t>
    </rPh>
    <rPh sb="11" eb="13">
      <t>サクモツ</t>
    </rPh>
    <rPh sb="14" eb="16">
      <t>シュシ</t>
    </rPh>
    <rPh sb="16" eb="17">
      <t>ヨウ</t>
    </rPh>
    <rPh sb="18" eb="19">
      <t>ノゾ</t>
    </rPh>
    <rPh sb="22" eb="23">
      <t>カカ</t>
    </rPh>
    <rPh sb="24" eb="26">
      <t>キカイ</t>
    </rPh>
    <rPh sb="27" eb="29">
      <t>シセツ</t>
    </rPh>
    <rPh sb="30" eb="32">
      <t>バアイ</t>
    </rPh>
    <phoneticPr fontId="3"/>
  </si>
  <si>
    <t>経営（作付）</t>
    <rPh sb="0" eb="2">
      <t>ケイエイ</t>
    </rPh>
    <rPh sb="3" eb="5">
      <t>サクツ</t>
    </rPh>
    <phoneticPr fontId="3"/>
  </si>
  <si>
    <t>②規模階層別</t>
    <rPh sb="1" eb="3">
      <t>キボ</t>
    </rPh>
    <rPh sb="3" eb="6">
      <t>カイソウベツ</t>
    </rPh>
    <phoneticPr fontId="3"/>
  </si>
  <si>
    <t>③事業実施前の</t>
    <rPh sb="1" eb="3">
      <t>ジギョウ</t>
    </rPh>
    <rPh sb="3" eb="5">
      <t>ジッシ</t>
    </rPh>
    <rPh sb="5" eb="6">
      <t>マエ</t>
    </rPh>
    <phoneticPr fontId="3"/>
  </si>
  <si>
    <t>④作業委託</t>
    <rPh sb="1" eb="3">
      <t>サギョウ</t>
    </rPh>
    <rPh sb="3" eb="5">
      <t>イタク</t>
    </rPh>
    <phoneticPr fontId="3"/>
  </si>
  <si>
    <t>⑤作業受託等</t>
    <rPh sb="1" eb="3">
      <t>サギョウ</t>
    </rPh>
    <rPh sb="3" eb="5">
      <t>ジュタク</t>
    </rPh>
    <rPh sb="5" eb="6">
      <t>トウ</t>
    </rPh>
    <phoneticPr fontId="3"/>
  </si>
  <si>
    <t>⑥事業実施後の各規</t>
    <rPh sb="1" eb="3">
      <t>ジギョウ</t>
    </rPh>
    <rPh sb="3" eb="5">
      <t>ジッシ</t>
    </rPh>
    <rPh sb="5" eb="6">
      <t>ゴ</t>
    </rPh>
    <rPh sb="7" eb="8">
      <t>カク</t>
    </rPh>
    <rPh sb="8" eb="9">
      <t>キ</t>
    </rPh>
    <phoneticPr fontId="3"/>
  </si>
  <si>
    <t>⑦事業実施後の</t>
    <rPh sb="1" eb="3">
      <t>ジギョウ</t>
    </rPh>
    <rPh sb="3" eb="5">
      <t>ジッシ</t>
    </rPh>
    <rPh sb="5" eb="6">
      <t>ゴ</t>
    </rPh>
    <phoneticPr fontId="3"/>
  </si>
  <si>
    <t>各規模階層</t>
    <rPh sb="0" eb="1">
      <t>カク</t>
    </rPh>
    <rPh sb="1" eb="2">
      <t>キボ</t>
    </rPh>
    <rPh sb="2" eb="3">
      <t>キボ</t>
    </rPh>
    <rPh sb="3" eb="5">
      <t>カイソウ</t>
    </rPh>
    <phoneticPr fontId="3"/>
  </si>
  <si>
    <t>平均作業コ</t>
    <rPh sb="0" eb="2">
      <t>ヘイキン</t>
    </rPh>
    <rPh sb="2" eb="4">
      <t>サギョウ</t>
    </rPh>
    <phoneticPr fontId="3"/>
  </si>
  <si>
    <t>作業コスト計</t>
    <rPh sb="0" eb="1">
      <t>サク</t>
    </rPh>
    <rPh sb="1" eb="2">
      <t>サギョウ</t>
    </rPh>
    <rPh sb="5" eb="6">
      <t>ケイ</t>
    </rPh>
    <phoneticPr fontId="3"/>
  </si>
  <si>
    <t>等予定面積</t>
    <rPh sb="0" eb="1">
      <t>トウ</t>
    </rPh>
    <rPh sb="1" eb="3">
      <t>ヨテイ</t>
    </rPh>
    <rPh sb="3" eb="4">
      <t>メン</t>
    </rPh>
    <rPh sb="4" eb="5">
      <t>セキ</t>
    </rPh>
    <phoneticPr fontId="3"/>
  </si>
  <si>
    <t>予定面積</t>
    <rPh sb="0" eb="2">
      <t>ヨテイ</t>
    </rPh>
    <rPh sb="2" eb="3">
      <t>メン</t>
    </rPh>
    <rPh sb="3" eb="4">
      <t>メンセキ</t>
    </rPh>
    <phoneticPr fontId="3"/>
  </si>
  <si>
    <t>模階層の作業面積</t>
    <rPh sb="0" eb="1">
      <t>ノット</t>
    </rPh>
    <rPh sb="1" eb="3">
      <t>カイソウ</t>
    </rPh>
    <rPh sb="4" eb="6">
      <t>サギョウ</t>
    </rPh>
    <rPh sb="6" eb="8">
      <t>メンセキ</t>
    </rPh>
    <phoneticPr fontId="3"/>
  </si>
  <si>
    <t>作業コスト計</t>
    <rPh sb="0" eb="2">
      <t>サギョウ</t>
    </rPh>
    <rPh sb="5" eb="6">
      <t>ケイ</t>
    </rPh>
    <phoneticPr fontId="3"/>
  </si>
  <si>
    <t>の作業面積</t>
    <rPh sb="1" eb="3">
      <t>サギョウ</t>
    </rPh>
    <rPh sb="3" eb="5">
      <t>メンセキ</t>
    </rPh>
    <phoneticPr fontId="3"/>
  </si>
  <si>
    <t>スト</t>
    <phoneticPr fontId="3"/>
  </si>
  <si>
    <t>計　①-④＋⑤</t>
    <rPh sb="0" eb="1">
      <t>ケイ</t>
    </rPh>
    <phoneticPr fontId="3"/>
  </si>
  <si>
    <t>②*⑥</t>
    <phoneticPr fontId="3"/>
  </si>
  <si>
    <t>③’*ｋ－⑦’</t>
    <phoneticPr fontId="3"/>
  </si>
  <si>
    <t xml:space="preserve"> 計 (ha)</t>
    <rPh sb="1" eb="2">
      <t>ケイ</t>
    </rPh>
    <phoneticPr fontId="3"/>
  </si>
  <si>
    <t>（ha)</t>
    <phoneticPr fontId="3"/>
  </si>
  <si>
    <t>（ha）</t>
    <phoneticPr fontId="3"/>
  </si>
  <si>
    <t>○ｈａ未満</t>
    <rPh sb="3" eb="5">
      <t>ミマン</t>
    </rPh>
    <phoneticPr fontId="3"/>
  </si>
  <si>
    <t>○～○ｈａ</t>
    <phoneticPr fontId="3"/>
  </si>
  <si>
    <t>…</t>
    <phoneticPr fontId="3"/>
  </si>
  <si>
    <t>○ｈa以上</t>
    <rPh sb="3" eb="5">
      <t>イジョウ</t>
    </rPh>
    <phoneticPr fontId="3"/>
  </si>
  <si>
    <t>③’事業実施前の作業コスト計</t>
    <rPh sb="2" eb="4">
      <t>ジギョウ</t>
    </rPh>
    <rPh sb="4" eb="6">
      <t>ジッシ</t>
    </rPh>
    <rPh sb="6" eb="7">
      <t>ゼン</t>
    </rPh>
    <rPh sb="8" eb="10">
      <t>サギョウ</t>
    </rPh>
    <rPh sb="13" eb="14">
      <t>ケイ</t>
    </rPh>
    <phoneticPr fontId="3"/>
  </si>
  <si>
    <t>⑦’事業実施後の作業コスト計</t>
    <rPh sb="2" eb="4">
      <t>ジギョウ</t>
    </rPh>
    <rPh sb="4" eb="6">
      <t>ジッシ</t>
    </rPh>
    <rPh sb="6" eb="7">
      <t>ゴ</t>
    </rPh>
    <rPh sb="8" eb="10">
      <t>サギョウ</t>
    </rPh>
    <rPh sb="13" eb="14">
      <t>ケイ</t>
    </rPh>
    <phoneticPr fontId="3"/>
  </si>
  <si>
    <t>　　　　　（土地利用型作物以外に係る機械・施設の場合）</t>
    <rPh sb="6" eb="10">
      <t>トチリヨウ</t>
    </rPh>
    <rPh sb="10" eb="11">
      <t>ガタ</t>
    </rPh>
    <rPh sb="11" eb="13">
      <t>サクモツ</t>
    </rPh>
    <rPh sb="13" eb="15">
      <t>イガイ</t>
    </rPh>
    <rPh sb="16" eb="17">
      <t>カカ</t>
    </rPh>
    <rPh sb="18" eb="20">
      <t>キカイ</t>
    </rPh>
    <rPh sb="21" eb="23">
      <t>シセツ</t>
    </rPh>
    <rPh sb="24" eb="26">
      <t>バアイ</t>
    </rPh>
    <phoneticPr fontId="3"/>
  </si>
  <si>
    <t>④事業実施後の</t>
    <rPh sb="1" eb="3">
      <t>ジギョウ</t>
    </rPh>
    <rPh sb="3" eb="5">
      <t>ジッシ</t>
    </rPh>
    <rPh sb="5" eb="6">
      <t>ゴ</t>
    </rPh>
    <phoneticPr fontId="3"/>
  </si>
  <si>
    <t>⑤事業実施後</t>
    <rPh sb="1" eb="3">
      <t>ジギョウ</t>
    </rPh>
    <rPh sb="3" eb="5">
      <t>ジッシ</t>
    </rPh>
    <rPh sb="5" eb="6">
      <t>ゴ</t>
    </rPh>
    <phoneticPr fontId="3"/>
  </si>
  <si>
    <t>の生産コスト計</t>
    <rPh sb="1" eb="3">
      <t>セイサン</t>
    </rPh>
    <rPh sb="6" eb="7">
      <t>ケイ</t>
    </rPh>
    <phoneticPr fontId="3"/>
  </si>
  <si>
    <t>各規模階層</t>
    <rPh sb="0" eb="1">
      <t>カク</t>
    </rPh>
    <rPh sb="1" eb="3">
      <t>キボ</t>
    </rPh>
    <rPh sb="3" eb="5">
      <t>カイソウ</t>
    </rPh>
    <phoneticPr fontId="3"/>
  </si>
  <si>
    <t>作業面積計</t>
    <rPh sb="0" eb="2">
      <t>サギョウ</t>
    </rPh>
    <rPh sb="2" eb="4">
      <t>メンセキ</t>
    </rPh>
    <rPh sb="4" eb="5">
      <t>ケイ</t>
    </rPh>
    <phoneticPr fontId="3"/>
  </si>
  <si>
    <t>④*②</t>
    <phoneticPr fontId="3"/>
  </si>
  <si>
    <t>③’*ｋ－⑤’</t>
    <phoneticPr fontId="3"/>
  </si>
  <si>
    <t>計 (ha)</t>
    <rPh sb="0" eb="1">
      <t>ケイ</t>
    </rPh>
    <phoneticPr fontId="3"/>
  </si>
  <si>
    <t>（ｈa）</t>
    <phoneticPr fontId="3"/>
  </si>
  <si>
    <t>③’事業実施前の作業コスト計</t>
    <rPh sb="2" eb="4">
      <t>ジギョウ</t>
    </rPh>
    <rPh sb="4" eb="6">
      <t>ジッシ</t>
    </rPh>
    <rPh sb="6" eb="7">
      <t>マエ</t>
    </rPh>
    <rPh sb="8" eb="10">
      <t>サギョウ</t>
    </rPh>
    <rPh sb="13" eb="14">
      <t>ケイ</t>
    </rPh>
    <phoneticPr fontId="3"/>
  </si>
  <si>
    <t>⑤’事業実施後の作業コスト計</t>
    <rPh sb="2" eb="4">
      <t>ジギョウ</t>
    </rPh>
    <rPh sb="4" eb="6">
      <t>ジッシ</t>
    </rPh>
    <rPh sb="6" eb="7">
      <t>ゴ</t>
    </rPh>
    <rPh sb="8" eb="10">
      <t>サギョウ</t>
    </rPh>
    <rPh sb="13" eb="14">
      <t>ゴウケイ</t>
    </rPh>
    <phoneticPr fontId="3"/>
  </si>
  <si>
    <t>　　オ）生産コスト節減効果合計</t>
    <rPh sb="4" eb="6">
      <t>セイサン</t>
    </rPh>
    <rPh sb="9" eb="11">
      <t>セツゲン</t>
    </rPh>
    <rPh sb="11" eb="13">
      <t>コウカ</t>
    </rPh>
    <rPh sb="13" eb="15">
      <t>ゴウケイ</t>
    </rPh>
    <phoneticPr fontId="3"/>
  </si>
  <si>
    <t>単位：千円</t>
    <rPh sb="0" eb="2">
      <t>タンイ</t>
    </rPh>
    <rPh sb="3" eb="5">
      <t>センエン</t>
    </rPh>
    <phoneticPr fontId="3"/>
  </si>
  <si>
    <t>（ア）施設等の導入により、地区における営農技術体系、経営規模等が変化することによる生産コスト節減効果</t>
    <phoneticPr fontId="3"/>
  </si>
  <si>
    <t>（イ）農業廃棄物の処理に係るコスト節減効果</t>
    <rPh sb="3" eb="5">
      <t>ノウギョウ</t>
    </rPh>
    <rPh sb="5" eb="8">
      <t>ハイキブツ</t>
    </rPh>
    <rPh sb="9" eb="11">
      <t>ショリ</t>
    </rPh>
    <rPh sb="12" eb="13">
      <t>カカ</t>
    </rPh>
    <rPh sb="17" eb="19">
      <t>セツゲン</t>
    </rPh>
    <rPh sb="19" eb="21">
      <t>コウカ</t>
    </rPh>
    <phoneticPr fontId="3"/>
  </si>
  <si>
    <t>（ウ）導入施設で供給される資材を利用することによるコスト節減効果</t>
    <rPh sb="3" eb="5">
      <t>ドウニュウ</t>
    </rPh>
    <rPh sb="5" eb="7">
      <t>シセツ</t>
    </rPh>
    <rPh sb="8" eb="10">
      <t>キョウキュウ</t>
    </rPh>
    <rPh sb="13" eb="15">
      <t>シザイ</t>
    </rPh>
    <rPh sb="16" eb="18">
      <t>リヨウ</t>
    </rPh>
    <rPh sb="28" eb="30">
      <t>セツゲン</t>
    </rPh>
    <rPh sb="30" eb="32">
      <t>コウカ</t>
    </rPh>
    <phoneticPr fontId="3"/>
  </si>
  <si>
    <t>（エ）導入機械・施設における作業以外の関連作業に係るコスト節減効果</t>
    <rPh sb="3" eb="5">
      <t>ドウニュウ</t>
    </rPh>
    <rPh sb="5" eb="7">
      <t>キカイ</t>
    </rPh>
    <rPh sb="8" eb="10">
      <t>シセツ</t>
    </rPh>
    <rPh sb="14" eb="16">
      <t>サギョウ</t>
    </rPh>
    <rPh sb="16" eb="18">
      <t>イガイ</t>
    </rPh>
    <rPh sb="19" eb="21">
      <t>カンレン</t>
    </rPh>
    <rPh sb="21" eb="23">
      <t>サギョウ</t>
    </rPh>
    <rPh sb="24" eb="25">
      <t>カカ</t>
    </rPh>
    <rPh sb="29" eb="31">
      <t>セツゲン</t>
    </rPh>
    <rPh sb="31" eb="33">
      <t>コウカ</t>
    </rPh>
    <phoneticPr fontId="3"/>
  </si>
  <si>
    <t>　　　　　　　　計</t>
    <rPh sb="8" eb="9">
      <t>ケイ</t>
    </rPh>
    <phoneticPr fontId="3"/>
  </si>
  <si>
    <t>　(イ)品質向上効果</t>
    <rPh sb="4" eb="6">
      <t>ヒンシツ</t>
    </rPh>
    <rPh sb="6" eb="8">
      <t>コウジョウ</t>
    </rPh>
    <rPh sb="8" eb="10">
      <t>コウカ</t>
    </rPh>
    <phoneticPr fontId="3"/>
  </si>
  <si>
    <t>　　ア）生産農産物の品質向上効果</t>
    <rPh sb="4" eb="6">
      <t>セイサン</t>
    </rPh>
    <rPh sb="6" eb="9">
      <t>ノウサンブツ</t>
    </rPh>
    <rPh sb="10" eb="12">
      <t>ヒンシツ</t>
    </rPh>
    <rPh sb="12" eb="14">
      <t>コウジョウ</t>
    </rPh>
    <rPh sb="14" eb="16">
      <t>コウカ</t>
    </rPh>
    <phoneticPr fontId="3"/>
  </si>
  <si>
    <t>①事業実施後</t>
    <rPh sb="1" eb="3">
      <t>ジギョウ</t>
    </rPh>
    <rPh sb="3" eb="5">
      <t>ジッシ</t>
    </rPh>
    <rPh sb="5" eb="6">
      <t>ゴ</t>
    </rPh>
    <phoneticPr fontId="3"/>
  </si>
  <si>
    <t>②計画単収</t>
    <rPh sb="1" eb="3">
      <t>ケイカク</t>
    </rPh>
    <rPh sb="3" eb="5">
      <t>タンシュウ</t>
    </rPh>
    <phoneticPr fontId="3"/>
  </si>
  <si>
    <t>③事業実施後</t>
    <rPh sb="1" eb="3">
      <t>ジギョウ</t>
    </rPh>
    <rPh sb="3" eb="5">
      <t>ジッシ</t>
    </rPh>
    <rPh sb="5" eb="6">
      <t>ゴ</t>
    </rPh>
    <phoneticPr fontId="3"/>
  </si>
  <si>
    <t>⑥販売単価</t>
    <rPh sb="1" eb="3">
      <t>ハンバイ</t>
    </rPh>
    <rPh sb="3" eb="5">
      <t>タンカ</t>
    </rPh>
    <phoneticPr fontId="3"/>
  </si>
  <si>
    <t>作付面積</t>
    <rPh sb="0" eb="2">
      <t>サクツ</t>
    </rPh>
    <rPh sb="2" eb="4">
      <t>メンセキ</t>
    </rPh>
    <phoneticPr fontId="3"/>
  </si>
  <si>
    <t>生産量</t>
    <rPh sb="0" eb="2">
      <t>セイサン</t>
    </rPh>
    <rPh sb="2" eb="3">
      <t>リョウ</t>
    </rPh>
    <phoneticPr fontId="3"/>
  </si>
  <si>
    <t>平均販売単価</t>
    <rPh sb="0" eb="2">
      <t>ヘイキン</t>
    </rPh>
    <rPh sb="2" eb="4">
      <t>ハンバイ</t>
    </rPh>
    <rPh sb="4" eb="5">
      <t>タンカ</t>
    </rPh>
    <rPh sb="5" eb="6">
      <t>カ</t>
    </rPh>
    <phoneticPr fontId="3"/>
  </si>
  <si>
    <t>販売予定単価</t>
    <rPh sb="0" eb="2">
      <t>ハンバイ</t>
    </rPh>
    <rPh sb="2" eb="4">
      <t>ヨテイ</t>
    </rPh>
    <rPh sb="4" eb="5">
      <t>タン</t>
    </rPh>
    <rPh sb="5" eb="6">
      <t>カ</t>
    </rPh>
    <phoneticPr fontId="3"/>
  </si>
  <si>
    <t>差額</t>
    <rPh sb="0" eb="2">
      <t>サガク</t>
    </rPh>
    <phoneticPr fontId="3"/>
  </si>
  <si>
    <t>⑤-④</t>
    <phoneticPr fontId="3"/>
  </si>
  <si>
    <t xml:space="preserve"> ③*⑥</t>
    <phoneticPr fontId="3"/>
  </si>
  <si>
    <t xml:space="preserve"> (ｈa)</t>
    <phoneticPr fontId="3"/>
  </si>
  <si>
    <t>(kg.本.箱/10a)</t>
    <rPh sb="4" eb="5">
      <t>ホン</t>
    </rPh>
    <rPh sb="6" eb="7">
      <t>ハコ</t>
    </rPh>
    <phoneticPr fontId="3"/>
  </si>
  <si>
    <t>(kg.本.箱)</t>
    <rPh sb="4" eb="5">
      <t>ホン</t>
    </rPh>
    <rPh sb="6" eb="7">
      <t>ハコ</t>
    </rPh>
    <phoneticPr fontId="3"/>
  </si>
  <si>
    <t>(円/kg.本.箱)</t>
    <rPh sb="1" eb="2">
      <t>エン</t>
    </rPh>
    <rPh sb="6" eb="7">
      <t>ホン</t>
    </rPh>
    <rPh sb="8" eb="9">
      <t>ハコ</t>
    </rPh>
    <phoneticPr fontId="3"/>
  </si>
  <si>
    <t>（いずれかに○）</t>
    <phoneticPr fontId="3"/>
  </si>
  <si>
    <t>②の計画単収の具体的な</t>
    <rPh sb="2" eb="4">
      <t>ケイカク</t>
    </rPh>
    <rPh sb="4" eb="6">
      <t>タンシュウ</t>
    </rPh>
    <rPh sb="7" eb="9">
      <t>グタイ</t>
    </rPh>
    <rPh sb="9" eb="10">
      <t>テキ</t>
    </rPh>
    <phoneticPr fontId="3"/>
  </si>
  <si>
    <t>見込み方法</t>
    <rPh sb="0" eb="2">
      <t>ミコ</t>
    </rPh>
    <rPh sb="3" eb="4">
      <t>カタ</t>
    </rPh>
    <rPh sb="4" eb="5">
      <t>ホウ</t>
    </rPh>
    <phoneticPr fontId="3"/>
  </si>
  <si>
    <t>⑤の事業実施後の販売単価の</t>
    <rPh sb="2" eb="4">
      <t>ジギョウ</t>
    </rPh>
    <rPh sb="4" eb="6">
      <t>ジッシ</t>
    </rPh>
    <rPh sb="6" eb="7">
      <t>ゴ</t>
    </rPh>
    <rPh sb="8" eb="10">
      <t>ハンバイ</t>
    </rPh>
    <rPh sb="10" eb="12">
      <t>タンカ</t>
    </rPh>
    <phoneticPr fontId="3"/>
  </si>
  <si>
    <t>具体的な見込み方法</t>
    <rPh sb="0" eb="3">
      <t>グタイテキ</t>
    </rPh>
    <rPh sb="4" eb="6">
      <t>ミコ</t>
    </rPh>
    <rPh sb="7" eb="8">
      <t>カタ</t>
    </rPh>
    <rPh sb="8" eb="9">
      <t>ホウ</t>
    </rPh>
    <phoneticPr fontId="3"/>
  </si>
  <si>
    <t>　　イ）導入施設で供給される資材（種子・種苗）を利用することによる受益農業者の生産農産物の品質向上効果</t>
    <rPh sb="4" eb="6">
      <t>ドウニュウ</t>
    </rPh>
    <rPh sb="6" eb="8">
      <t>シセツ</t>
    </rPh>
    <rPh sb="9" eb="11">
      <t>キョウキュウ</t>
    </rPh>
    <rPh sb="14" eb="16">
      <t>シザイ</t>
    </rPh>
    <rPh sb="17" eb="19">
      <t>シュシ</t>
    </rPh>
    <rPh sb="20" eb="22">
      <t>シュビョウ</t>
    </rPh>
    <rPh sb="24" eb="26">
      <t>リヨウ</t>
    </rPh>
    <rPh sb="33" eb="35">
      <t>ジュエキ</t>
    </rPh>
    <rPh sb="35" eb="37">
      <t>ノウギョウ</t>
    </rPh>
    <rPh sb="37" eb="38">
      <t>シャ</t>
    </rPh>
    <rPh sb="39" eb="41">
      <t>セイサン</t>
    </rPh>
    <rPh sb="41" eb="44">
      <t>ノウサンブツ</t>
    </rPh>
    <rPh sb="45" eb="47">
      <t>ヒンシツ</t>
    </rPh>
    <rPh sb="47" eb="49">
      <t>コウジョウ</t>
    </rPh>
    <rPh sb="49" eb="51">
      <t>コウカ</t>
    </rPh>
    <phoneticPr fontId="3"/>
  </si>
  <si>
    <t>　　 　　  （対象：種子種苗生産関連施設の場合）</t>
    <rPh sb="8" eb="10">
      <t>タイショウ</t>
    </rPh>
    <rPh sb="11" eb="13">
      <t>シュシ</t>
    </rPh>
    <rPh sb="13" eb="15">
      <t>シュビョウ</t>
    </rPh>
    <rPh sb="15" eb="17">
      <t>セイサン</t>
    </rPh>
    <rPh sb="17" eb="19">
      <t>カンレン</t>
    </rPh>
    <rPh sb="19" eb="21">
      <t>シセツ</t>
    </rPh>
    <rPh sb="22" eb="24">
      <t>バアイ</t>
    </rPh>
    <phoneticPr fontId="3"/>
  </si>
  <si>
    <t>①品種転換時</t>
    <rPh sb="1" eb="3">
      <t>ヒンシュ</t>
    </rPh>
    <rPh sb="3" eb="5">
      <t>テンカン</t>
    </rPh>
    <rPh sb="5" eb="6">
      <t>ジ</t>
    </rPh>
    <phoneticPr fontId="3"/>
  </si>
  <si>
    <t>③計画生産量</t>
    <rPh sb="1" eb="3">
      <t>ケイカク</t>
    </rPh>
    <rPh sb="3" eb="5">
      <t>セイサン</t>
    </rPh>
    <rPh sb="5" eb="6">
      <t>リョウ</t>
    </rPh>
    <phoneticPr fontId="3"/>
  </si>
  <si>
    <t>作付面積</t>
    <rPh sb="0" eb="2">
      <t>サクツ</t>
    </rPh>
    <rPh sb="2" eb="3">
      <t>メン</t>
    </rPh>
    <rPh sb="3" eb="4">
      <t>メンセキ</t>
    </rPh>
    <phoneticPr fontId="3"/>
  </si>
  <si>
    <t>③×⑥</t>
    <phoneticPr fontId="3"/>
  </si>
  <si>
    <t xml:space="preserve"> (kg/10a)</t>
    <phoneticPr fontId="3"/>
  </si>
  <si>
    <t>（kg）</t>
    <phoneticPr fontId="3"/>
  </si>
  <si>
    <t xml:space="preserve">   （円/kg）</t>
    <rPh sb="4" eb="5">
      <t>エン</t>
    </rPh>
    <phoneticPr fontId="3"/>
  </si>
  <si>
    <t>②の計画単収の具体的な</t>
    <rPh sb="2" eb="4">
      <t>ケイカク</t>
    </rPh>
    <rPh sb="4" eb="6">
      <t>タンシュウ</t>
    </rPh>
    <rPh sb="7" eb="10">
      <t>グタイテキ</t>
    </rPh>
    <phoneticPr fontId="3"/>
  </si>
  <si>
    <t>な見込み方法</t>
    <rPh sb="1" eb="3">
      <t>ミコ</t>
    </rPh>
    <rPh sb="4" eb="5">
      <t>カタ</t>
    </rPh>
    <rPh sb="5" eb="6">
      <t>ホウ</t>
    </rPh>
    <phoneticPr fontId="3"/>
  </si>
  <si>
    <t>⑤の販売予定単価の具体的</t>
    <rPh sb="2" eb="4">
      <t>ハンバイ</t>
    </rPh>
    <rPh sb="4" eb="6">
      <t>ヨテイ</t>
    </rPh>
    <rPh sb="6" eb="8">
      <t>タンカ</t>
    </rPh>
    <rPh sb="9" eb="12">
      <t>グタイテキ</t>
    </rPh>
    <phoneticPr fontId="3"/>
  </si>
  <si>
    <t>　　ウ）処理加工施設及び地域食材供給施設による品質向上効果</t>
    <rPh sb="4" eb="6">
      <t>ショリ</t>
    </rPh>
    <rPh sb="6" eb="8">
      <t>カコウ</t>
    </rPh>
    <rPh sb="8" eb="10">
      <t>シセツ</t>
    </rPh>
    <rPh sb="23" eb="25">
      <t>ヒンシツ</t>
    </rPh>
    <rPh sb="25" eb="27">
      <t>コウジョウ</t>
    </rPh>
    <rPh sb="27" eb="29">
      <t>コウカ</t>
    </rPh>
    <phoneticPr fontId="3"/>
  </si>
  <si>
    <t>　　　ⅰ　農作物を処理加工する場合</t>
    <rPh sb="5" eb="8">
      <t>ノウサクモツ</t>
    </rPh>
    <rPh sb="9" eb="11">
      <t>ショリ</t>
    </rPh>
    <rPh sb="11" eb="13">
      <t>カコウ</t>
    </rPh>
    <rPh sb="15" eb="17">
      <t>バアイ</t>
    </rPh>
    <phoneticPr fontId="3"/>
  </si>
  <si>
    <t>②事業実施後</t>
    <rPh sb="1" eb="3">
      <t>ジギョウ</t>
    </rPh>
    <rPh sb="3" eb="6">
      <t>ジッシゴ</t>
    </rPh>
    <phoneticPr fontId="3"/>
  </si>
  <si>
    <t>③加工品販売</t>
    <rPh sb="1" eb="4">
      <t>カコウヒン</t>
    </rPh>
    <rPh sb="4" eb="6">
      <t>ハンバイ</t>
    </rPh>
    <phoneticPr fontId="3"/>
  </si>
  <si>
    <t>⑤事業実施前</t>
    <rPh sb="1" eb="3">
      <t>ジギョウ</t>
    </rPh>
    <rPh sb="3" eb="5">
      <t>ジッシ</t>
    </rPh>
    <rPh sb="5" eb="6">
      <t>マエ</t>
    </rPh>
    <phoneticPr fontId="3"/>
  </si>
  <si>
    <t>⑥事業実施前</t>
    <rPh sb="1" eb="3">
      <t>ジギョウ</t>
    </rPh>
    <rPh sb="3" eb="5">
      <t>ジッシ</t>
    </rPh>
    <rPh sb="5" eb="6">
      <t>マエ</t>
    </rPh>
    <phoneticPr fontId="3"/>
  </si>
  <si>
    <t>加工品名</t>
    <rPh sb="0" eb="2">
      <t>カコウ</t>
    </rPh>
    <rPh sb="2" eb="4">
      <t>ヒンメイ</t>
    </rPh>
    <phoneticPr fontId="3"/>
  </si>
  <si>
    <t>加工品販売量</t>
    <rPh sb="0" eb="2">
      <t>カコウ</t>
    </rPh>
    <rPh sb="2" eb="3">
      <t>ヒン</t>
    </rPh>
    <rPh sb="3" eb="5">
      <t>ハンバイ</t>
    </rPh>
    <rPh sb="5" eb="6">
      <t>リョウ</t>
    </rPh>
    <phoneticPr fontId="3"/>
  </si>
  <si>
    <t>加工品販売</t>
    <rPh sb="0" eb="3">
      <t>カコウヒン</t>
    </rPh>
    <rPh sb="3" eb="5">
      <t>ハンバイ</t>
    </rPh>
    <phoneticPr fontId="3"/>
  </si>
  <si>
    <t>額</t>
    <rPh sb="0" eb="1">
      <t>ガク</t>
    </rPh>
    <phoneticPr fontId="3"/>
  </si>
  <si>
    <t>出荷量</t>
    <rPh sb="0" eb="2">
      <t>シュッカ</t>
    </rPh>
    <rPh sb="2" eb="3">
      <t>リョウ</t>
    </rPh>
    <phoneticPr fontId="3"/>
  </si>
  <si>
    <t>平均販売単価</t>
    <rPh sb="0" eb="2">
      <t>ヘイキン</t>
    </rPh>
    <rPh sb="2" eb="4">
      <t>ハンバイ</t>
    </rPh>
    <rPh sb="4" eb="5">
      <t>タン</t>
    </rPh>
    <rPh sb="5" eb="6">
      <t>カ</t>
    </rPh>
    <phoneticPr fontId="3"/>
  </si>
  <si>
    <t>出荷販売額</t>
    <rPh sb="0" eb="2">
      <t>シュッカ</t>
    </rPh>
    <rPh sb="2" eb="5">
      <t>ハンバイガク</t>
    </rPh>
    <phoneticPr fontId="3"/>
  </si>
  <si>
    <t>③-⑥</t>
    <phoneticPr fontId="3"/>
  </si>
  <si>
    <t>予定単価</t>
    <rPh sb="0" eb="2">
      <t>ヨテイ</t>
    </rPh>
    <rPh sb="2" eb="4">
      <t>タンカ</t>
    </rPh>
    <phoneticPr fontId="3"/>
  </si>
  <si>
    <t xml:space="preserve"> ④*⑤</t>
    <phoneticPr fontId="3"/>
  </si>
  <si>
    <t>（円／kg）</t>
    <rPh sb="1" eb="2">
      <t>エン</t>
    </rPh>
    <phoneticPr fontId="3"/>
  </si>
  <si>
    <t>（千円）</t>
    <rPh sb="1" eb="2">
      <t>セン</t>
    </rPh>
    <rPh sb="2" eb="3">
      <t>センエン</t>
    </rPh>
    <phoneticPr fontId="3"/>
  </si>
  <si>
    <t>※これにより算定した効果には生産力増加効果を含むので、ここで得られた生産力増加効果は次の（ウ）生産力増加効果では、算定しないものとする。</t>
    <rPh sb="6" eb="8">
      <t>サンテイ</t>
    </rPh>
    <rPh sb="10" eb="12">
      <t>コウカ</t>
    </rPh>
    <rPh sb="14" eb="17">
      <t>セイサンリョク</t>
    </rPh>
    <rPh sb="17" eb="19">
      <t>ゾウカ</t>
    </rPh>
    <rPh sb="19" eb="21">
      <t>コウカ</t>
    </rPh>
    <rPh sb="22" eb="23">
      <t>フク</t>
    </rPh>
    <rPh sb="30" eb="31">
      <t>エ</t>
    </rPh>
    <rPh sb="34" eb="37">
      <t>セイサンリョク</t>
    </rPh>
    <rPh sb="37" eb="39">
      <t>ゾウカ</t>
    </rPh>
    <rPh sb="39" eb="41">
      <t>コウカ</t>
    </rPh>
    <rPh sb="42" eb="43">
      <t>ツギ</t>
    </rPh>
    <rPh sb="47" eb="50">
      <t>セイサンリョク</t>
    </rPh>
    <rPh sb="50" eb="52">
      <t>ゾウカ</t>
    </rPh>
    <rPh sb="52" eb="54">
      <t>コウカ</t>
    </rPh>
    <rPh sb="57" eb="59">
      <t>サンテイ</t>
    </rPh>
    <phoneticPr fontId="3"/>
  </si>
  <si>
    <t>※加工品販売単価に含まれる光熱水道費、人件費、副原料及び包装費等は生産コスト節減効果のマイナス効果として計上する。</t>
    <phoneticPr fontId="3"/>
  </si>
  <si>
    <t>②の販売単価の具体的見込</t>
    <rPh sb="2" eb="4">
      <t>ハンバイ</t>
    </rPh>
    <rPh sb="4" eb="6">
      <t>タンカ</t>
    </rPh>
    <rPh sb="7" eb="10">
      <t>グタイテキ</t>
    </rPh>
    <rPh sb="10" eb="12">
      <t>ミコ</t>
    </rPh>
    <phoneticPr fontId="3"/>
  </si>
  <si>
    <t>み方</t>
    <rPh sb="1" eb="2">
      <t>カタ</t>
    </rPh>
    <phoneticPr fontId="3"/>
  </si>
  <si>
    <t>　　　ⅱ　事業実施前から処理加工していたものを、事業実施後処理加工量を増加する場合</t>
    <rPh sb="5" eb="7">
      <t>ジギョウ</t>
    </rPh>
    <rPh sb="7" eb="9">
      <t>ジッシ</t>
    </rPh>
    <rPh sb="9" eb="10">
      <t>マエ</t>
    </rPh>
    <rPh sb="12" eb="14">
      <t>ショリ</t>
    </rPh>
    <rPh sb="14" eb="16">
      <t>カコウ</t>
    </rPh>
    <rPh sb="24" eb="26">
      <t>ジギョウ</t>
    </rPh>
    <rPh sb="26" eb="28">
      <t>ジッシ</t>
    </rPh>
    <rPh sb="28" eb="29">
      <t>ゴ</t>
    </rPh>
    <rPh sb="29" eb="31">
      <t>ショリ</t>
    </rPh>
    <rPh sb="31" eb="33">
      <t>カコウ</t>
    </rPh>
    <rPh sb="33" eb="34">
      <t>リョウ</t>
    </rPh>
    <rPh sb="35" eb="37">
      <t>ゾウカ</t>
    </rPh>
    <rPh sb="39" eb="41">
      <t>バアイ</t>
    </rPh>
    <phoneticPr fontId="3"/>
  </si>
  <si>
    <t xml:space="preserve"> 額</t>
    <rPh sb="1" eb="2">
      <t>ガク</t>
    </rPh>
    <phoneticPr fontId="3"/>
  </si>
  <si>
    <t>加工品販売</t>
    <rPh sb="0" eb="2">
      <t>カコウ</t>
    </rPh>
    <rPh sb="2" eb="3">
      <t>ヒン</t>
    </rPh>
    <rPh sb="3" eb="5">
      <t>ハンバイ</t>
    </rPh>
    <phoneticPr fontId="3"/>
  </si>
  <si>
    <t>額 ④*⑤</t>
    <rPh sb="0" eb="1">
      <t>ガク</t>
    </rPh>
    <phoneticPr fontId="3"/>
  </si>
  <si>
    <t>（千円)</t>
    <rPh sb="1" eb="2">
      <t>セン</t>
    </rPh>
    <rPh sb="2" eb="3">
      <t>センエン</t>
    </rPh>
    <phoneticPr fontId="3"/>
  </si>
  <si>
    <t>※加工品販売単価に含まれる光熱水道費、人件費、副原料及び包装費等は生産コスト節減効果のマイナス効果として計上する。</t>
  </si>
  <si>
    <t>②の販売単価の具体的</t>
    <rPh sb="2" eb="4">
      <t>ハンバイ</t>
    </rPh>
    <rPh sb="4" eb="6">
      <t>タンカ</t>
    </rPh>
    <rPh sb="7" eb="10">
      <t>グタイテキ</t>
    </rPh>
    <phoneticPr fontId="3"/>
  </si>
  <si>
    <t>　　エ）導入施設を利用することによる受益農業者の生産農産物の販売増加効果（品質向上効果）</t>
    <rPh sb="4" eb="6">
      <t>ドウニュウ</t>
    </rPh>
    <rPh sb="6" eb="8">
      <t>シセツ</t>
    </rPh>
    <rPh sb="9" eb="11">
      <t>リヨウ</t>
    </rPh>
    <rPh sb="18" eb="20">
      <t>ジュエキ</t>
    </rPh>
    <rPh sb="20" eb="22">
      <t>ノウギョウ</t>
    </rPh>
    <rPh sb="22" eb="23">
      <t>シャ</t>
    </rPh>
    <rPh sb="24" eb="26">
      <t>セイサン</t>
    </rPh>
    <rPh sb="26" eb="29">
      <t>ノウサンブツ</t>
    </rPh>
    <rPh sb="30" eb="34">
      <t>ハンバイゾウカ</t>
    </rPh>
    <rPh sb="34" eb="36">
      <t>コウカ</t>
    </rPh>
    <rPh sb="37" eb="39">
      <t>ヒンシツ</t>
    </rPh>
    <rPh sb="39" eb="41">
      <t>コウジョウ</t>
    </rPh>
    <rPh sb="41" eb="43">
      <t>コウカ</t>
    </rPh>
    <phoneticPr fontId="3"/>
  </si>
  <si>
    <t>　　 　　  （対象：直売施設）</t>
    <rPh sb="8" eb="10">
      <t>タイショウ</t>
    </rPh>
    <rPh sb="11" eb="13">
      <t>チョクバイ</t>
    </rPh>
    <rPh sb="13" eb="15">
      <t>シセツ</t>
    </rPh>
    <phoneticPr fontId="3"/>
  </si>
  <si>
    <t>出荷先等</t>
    <rPh sb="0" eb="2">
      <t>シュッカ</t>
    </rPh>
    <rPh sb="2" eb="3">
      <t>サキ</t>
    </rPh>
    <rPh sb="3" eb="4">
      <t>トウ</t>
    </rPh>
    <phoneticPr fontId="3"/>
  </si>
  <si>
    <t>④事業実施後</t>
    <rPh sb="1" eb="3">
      <t>ジギョウ</t>
    </rPh>
    <rPh sb="3" eb="5">
      <t>ジッシ</t>
    </rPh>
    <rPh sb="5" eb="6">
      <t>ゴ</t>
    </rPh>
    <phoneticPr fontId="3"/>
  </si>
  <si>
    <t>⑥事業実施後</t>
    <rPh sb="1" eb="3">
      <t>ジギョウ</t>
    </rPh>
    <rPh sb="3" eb="5">
      <t>ジッシ</t>
    </rPh>
    <rPh sb="5" eb="6">
      <t>ゴ</t>
    </rPh>
    <phoneticPr fontId="3"/>
  </si>
  <si>
    <t>販売量</t>
    <rPh sb="0" eb="2">
      <t>ハンバイ</t>
    </rPh>
    <rPh sb="2" eb="3">
      <t>リョウ</t>
    </rPh>
    <phoneticPr fontId="3"/>
  </si>
  <si>
    <t>販売単価</t>
    <rPh sb="0" eb="2">
      <t>ハンバイ</t>
    </rPh>
    <rPh sb="2" eb="4">
      <t>タンカ</t>
    </rPh>
    <phoneticPr fontId="3"/>
  </si>
  <si>
    <t>販売額</t>
    <rPh sb="0" eb="2">
      <t>ハンバイ</t>
    </rPh>
    <rPh sb="2" eb="3">
      <t>ガク</t>
    </rPh>
    <phoneticPr fontId="3"/>
  </si>
  <si>
    <t>④*⑤</t>
    <phoneticPr fontId="3"/>
  </si>
  <si>
    <t>実施前</t>
    <rPh sb="0" eb="3">
      <t>ジッシマエ</t>
    </rPh>
    <phoneticPr fontId="3"/>
  </si>
  <si>
    <t>実施後</t>
    <rPh sb="0" eb="3">
      <t>ジッシゴ</t>
    </rPh>
    <phoneticPr fontId="3"/>
  </si>
  <si>
    <t xml:space="preserve">   （kg）</t>
    <phoneticPr fontId="3"/>
  </si>
  <si>
    <t>（円）</t>
    <rPh sb="1" eb="2">
      <t>エン</t>
    </rPh>
    <phoneticPr fontId="3"/>
  </si>
  <si>
    <t>市　　場</t>
    <rPh sb="0" eb="1">
      <t>シ</t>
    </rPh>
    <rPh sb="3" eb="4">
      <t>バ</t>
    </rPh>
    <phoneticPr fontId="3"/>
  </si>
  <si>
    <t>→直売施設</t>
    <rPh sb="1" eb="3">
      <t>チョクバイ</t>
    </rPh>
    <rPh sb="3" eb="5">
      <t>シセツ</t>
    </rPh>
    <phoneticPr fontId="3"/>
  </si>
  <si>
    <t>直売施設</t>
    <rPh sb="0" eb="2">
      <t>チョクバイ</t>
    </rPh>
    <rPh sb="2" eb="4">
      <t>シセツ</t>
    </rPh>
    <phoneticPr fontId="3"/>
  </si>
  <si>
    <t>規格外・廃棄等</t>
    <rPh sb="0" eb="1">
      <t>キ</t>
    </rPh>
    <rPh sb="1" eb="2">
      <t>カク</t>
    </rPh>
    <rPh sb="2" eb="3">
      <t>ソト</t>
    </rPh>
    <rPh sb="4" eb="6">
      <t>ハイキ</t>
    </rPh>
    <rPh sb="6" eb="7">
      <t>トウ</t>
    </rPh>
    <phoneticPr fontId="3"/>
  </si>
  <si>
    <t>そ の 他
（　　　　）</t>
    <rPh sb="4" eb="5">
      <t>タ</t>
    </rPh>
    <phoneticPr fontId="3"/>
  </si>
  <si>
    <t>※販売単価に含まれる光熱水道費や人件費等は生産コスト節減効果のマイナス効果として計上する。</t>
    <rPh sb="1" eb="3">
      <t>ハンバイ</t>
    </rPh>
    <rPh sb="3" eb="5">
      <t>タンカ</t>
    </rPh>
    <rPh sb="6" eb="7">
      <t>フク</t>
    </rPh>
    <rPh sb="10" eb="12">
      <t>コウネツ</t>
    </rPh>
    <rPh sb="12" eb="15">
      <t>スイドウヒ</t>
    </rPh>
    <rPh sb="16" eb="19">
      <t>ジンケンヒ</t>
    </rPh>
    <rPh sb="19" eb="20">
      <t>トウ</t>
    </rPh>
    <rPh sb="21" eb="23">
      <t>セイサン</t>
    </rPh>
    <rPh sb="26" eb="28">
      <t>セツゲン</t>
    </rPh>
    <rPh sb="28" eb="30">
      <t>コウカ</t>
    </rPh>
    <rPh sb="35" eb="37">
      <t>コウカ</t>
    </rPh>
    <rPh sb="40" eb="42">
      <t>ケイジョウ</t>
    </rPh>
    <phoneticPr fontId="3"/>
  </si>
  <si>
    <t>⑥－③</t>
    <phoneticPr fontId="3"/>
  </si>
  <si>
    <t>④の販売量の具体的な</t>
    <rPh sb="2" eb="5">
      <t>ハンバイリョウ</t>
    </rPh>
    <rPh sb="6" eb="9">
      <t>グタイテキ</t>
    </rPh>
    <phoneticPr fontId="3"/>
  </si>
  <si>
    <t>⑤の販売単価の具体的</t>
    <rPh sb="2" eb="4">
      <t>ハンバイ</t>
    </rPh>
    <rPh sb="4" eb="6">
      <t>タンカ</t>
    </rPh>
    <rPh sb="7" eb="10">
      <t>グタイテキ</t>
    </rPh>
    <phoneticPr fontId="3"/>
  </si>
  <si>
    <t>（ア）生産農産物の品質向上効果</t>
    <rPh sb="3" eb="5">
      <t>セイサン</t>
    </rPh>
    <rPh sb="5" eb="8">
      <t>ノウサンブツ</t>
    </rPh>
    <rPh sb="9" eb="11">
      <t>ヒンシツ</t>
    </rPh>
    <rPh sb="11" eb="13">
      <t>コウジョウ</t>
    </rPh>
    <rPh sb="13" eb="15">
      <t>コウカ</t>
    </rPh>
    <phoneticPr fontId="3"/>
  </si>
  <si>
    <t>（イ）導入施設から供給される資材を利用することによる効果</t>
    <rPh sb="3" eb="5">
      <t>ドウニュウ</t>
    </rPh>
    <rPh sb="5" eb="7">
      <t>シセツ</t>
    </rPh>
    <rPh sb="9" eb="11">
      <t>キョウキュウ</t>
    </rPh>
    <rPh sb="14" eb="16">
      <t>シザイ</t>
    </rPh>
    <rPh sb="17" eb="19">
      <t>リヨウ</t>
    </rPh>
    <rPh sb="26" eb="28">
      <t>コウカ</t>
    </rPh>
    <phoneticPr fontId="3"/>
  </si>
  <si>
    <t>（ウ）処理加工施設による効果</t>
    <rPh sb="3" eb="5">
      <t>ショリ</t>
    </rPh>
    <rPh sb="5" eb="7">
      <t>カコウ</t>
    </rPh>
    <rPh sb="7" eb="9">
      <t>シセツ</t>
    </rPh>
    <rPh sb="12" eb="14">
      <t>コウカ</t>
    </rPh>
    <phoneticPr fontId="3"/>
  </si>
  <si>
    <t>（エ）直売施設による効果</t>
    <rPh sb="3" eb="5">
      <t>チョクバイ</t>
    </rPh>
    <rPh sb="5" eb="7">
      <t>シセツ</t>
    </rPh>
    <rPh sb="10" eb="12">
      <t>コウカ</t>
    </rPh>
    <phoneticPr fontId="3"/>
  </si>
  <si>
    <t>　(ウ)生産力増加効果</t>
    <rPh sb="4" eb="7">
      <t>セイサンリョク</t>
    </rPh>
    <rPh sb="7" eb="9">
      <t>ゾウカ</t>
    </rPh>
    <rPh sb="9" eb="11">
      <t>コウカ</t>
    </rPh>
    <phoneticPr fontId="3"/>
  </si>
  <si>
    <t>　　ア）施設等の導入による生産力増加効果</t>
    <rPh sb="4" eb="6">
      <t>シセツ</t>
    </rPh>
    <rPh sb="6" eb="7">
      <t>トウ</t>
    </rPh>
    <rPh sb="8" eb="10">
      <t>ドウニュウ</t>
    </rPh>
    <rPh sb="13" eb="16">
      <t>セイサンリョク</t>
    </rPh>
    <rPh sb="16" eb="18">
      <t>ゾウカ</t>
    </rPh>
    <rPh sb="18" eb="20">
      <t>コウカ</t>
    </rPh>
    <phoneticPr fontId="3"/>
  </si>
  <si>
    <t>作付面積(ha)</t>
    <rPh sb="0" eb="2">
      <t>サクツケ</t>
    </rPh>
    <rPh sb="2" eb="4">
      <t>メンセキ</t>
    </rPh>
    <phoneticPr fontId="3"/>
  </si>
  <si>
    <t>単収(kg/10a)</t>
    <rPh sb="0" eb="2">
      <t>タンシュウ</t>
    </rPh>
    <phoneticPr fontId="3"/>
  </si>
  <si>
    <t>⑥事業実施後の</t>
    <rPh sb="1" eb="3">
      <t>ジギョウ</t>
    </rPh>
    <rPh sb="3" eb="5">
      <t>ジッシ</t>
    </rPh>
    <rPh sb="5" eb="6">
      <t>ゴ</t>
    </rPh>
    <phoneticPr fontId="3"/>
  </si>
  <si>
    <t>⑦増加生産量</t>
    <rPh sb="1" eb="3">
      <t>ゾウカ</t>
    </rPh>
    <rPh sb="3" eb="5">
      <t>セイサン</t>
    </rPh>
    <rPh sb="5" eb="6">
      <t>リョウ</t>
    </rPh>
    <phoneticPr fontId="3"/>
  </si>
  <si>
    <t>⑧事業実施前平均</t>
    <rPh sb="1" eb="3">
      <t>ジギョウ</t>
    </rPh>
    <rPh sb="3" eb="5">
      <t>ジッシ</t>
    </rPh>
    <rPh sb="5" eb="6">
      <t>マエ</t>
    </rPh>
    <rPh sb="6" eb="8">
      <t>ヘイキン</t>
    </rPh>
    <phoneticPr fontId="3"/>
  </si>
  <si>
    <t>①現況</t>
    <rPh sb="1" eb="3">
      <t>ゲンキョウ</t>
    </rPh>
    <phoneticPr fontId="3"/>
  </si>
  <si>
    <t>②計画</t>
    <rPh sb="1" eb="3">
      <t>ケイカク</t>
    </rPh>
    <phoneticPr fontId="3"/>
  </si>
  <si>
    <t>③現況</t>
    <rPh sb="1" eb="3">
      <t>ゲンキョウ</t>
    </rPh>
    <phoneticPr fontId="3"/>
  </si>
  <si>
    <t>④計画</t>
    <rPh sb="1" eb="3">
      <t>ケイカク</t>
    </rPh>
    <phoneticPr fontId="3"/>
  </si>
  <si>
    <t>（見込）</t>
    <rPh sb="1" eb="3">
      <t>ミコ</t>
    </rPh>
    <phoneticPr fontId="3"/>
  </si>
  <si>
    <t>①*③</t>
    <phoneticPr fontId="3"/>
  </si>
  <si>
    <t>②*④</t>
    <phoneticPr fontId="3"/>
  </si>
  <si>
    <t>⑥－⑤</t>
    <phoneticPr fontId="3"/>
  </si>
  <si>
    <t>⑨所得率</t>
    <rPh sb="1" eb="4">
      <t>ショトクリツ</t>
    </rPh>
    <phoneticPr fontId="3"/>
  </si>
  <si>
    <t>⑩生産コスト節減効果（労働費）との重複</t>
  </si>
  <si>
    <t>⑪重複労働</t>
    <rPh sb="1" eb="3">
      <t>チョウフク</t>
    </rPh>
    <rPh sb="3" eb="5">
      <t>ロウドウ</t>
    </rPh>
    <phoneticPr fontId="3"/>
  </si>
  <si>
    <t xml:space="preserve">⑫労賃単価 </t>
    <rPh sb="1" eb="3">
      <t>ロウチン</t>
    </rPh>
    <rPh sb="3" eb="5">
      <t>タンカ</t>
    </rPh>
    <phoneticPr fontId="3"/>
  </si>
  <si>
    <t>⑪*⑫</t>
    <phoneticPr fontId="3"/>
  </si>
  <si>
    <t>⑦*⑧*⑨</t>
    <phoneticPr fontId="3"/>
  </si>
  <si>
    <t xml:space="preserve"> －⑩</t>
    <phoneticPr fontId="3"/>
  </si>
  <si>
    <t>（hr）</t>
    <phoneticPr fontId="3"/>
  </si>
  <si>
    <t>(円/hr)</t>
    <rPh sb="1" eb="2">
      <t>エン</t>
    </rPh>
    <phoneticPr fontId="3"/>
  </si>
  <si>
    <t>(千円)</t>
    <rPh sb="1" eb="3">
      <t>センエン</t>
    </rPh>
    <phoneticPr fontId="3"/>
  </si>
  <si>
    <t>②の計画作付面積の具体的見込</t>
    <rPh sb="2" eb="4">
      <t>ケイカク</t>
    </rPh>
    <rPh sb="4" eb="6">
      <t>サクツ</t>
    </rPh>
    <rPh sb="6" eb="8">
      <t>メンセキ</t>
    </rPh>
    <rPh sb="9" eb="12">
      <t>グタイテキ</t>
    </rPh>
    <rPh sb="12" eb="14">
      <t>ミコ</t>
    </rPh>
    <phoneticPr fontId="3"/>
  </si>
  <si>
    <t>み方法</t>
    <rPh sb="1" eb="2">
      <t>カタ</t>
    </rPh>
    <rPh sb="2" eb="3">
      <t>ホウ</t>
    </rPh>
    <phoneticPr fontId="3"/>
  </si>
  <si>
    <t>④の計画単収の具体的見込</t>
    <rPh sb="2" eb="4">
      <t>ケイカク</t>
    </rPh>
    <rPh sb="4" eb="6">
      <t>タンシュウ</t>
    </rPh>
    <rPh sb="7" eb="10">
      <t>グタイテキ</t>
    </rPh>
    <rPh sb="10" eb="12">
      <t>ミコ</t>
    </rPh>
    <phoneticPr fontId="3"/>
  </si>
  <si>
    <t>⑨の所得率算出の具体的な</t>
    <rPh sb="2" eb="5">
      <t>ショトクリツ</t>
    </rPh>
    <rPh sb="5" eb="7">
      <t>サンシュツ</t>
    </rPh>
    <rPh sb="8" eb="11">
      <t>グタイテキ</t>
    </rPh>
    <phoneticPr fontId="3"/>
  </si>
  <si>
    <t>　　イ）導入施設で供給される資材（種子・種苗）を利用することによる受益農業者の生産力増加効果</t>
    <rPh sb="4" eb="6">
      <t>ドウニュウ</t>
    </rPh>
    <rPh sb="6" eb="8">
      <t>シセツ</t>
    </rPh>
    <rPh sb="9" eb="11">
      <t>キョウキュウ</t>
    </rPh>
    <rPh sb="14" eb="16">
      <t>シザイ</t>
    </rPh>
    <rPh sb="17" eb="19">
      <t>シュシ</t>
    </rPh>
    <rPh sb="20" eb="22">
      <t>シュビョウ</t>
    </rPh>
    <rPh sb="24" eb="26">
      <t>リヨウ</t>
    </rPh>
    <rPh sb="33" eb="35">
      <t>ジュエキ</t>
    </rPh>
    <rPh sb="35" eb="38">
      <t>ノウギョウシャ</t>
    </rPh>
    <rPh sb="39" eb="42">
      <t>セイサンリョク</t>
    </rPh>
    <rPh sb="42" eb="44">
      <t>ゾウカ</t>
    </rPh>
    <rPh sb="44" eb="46">
      <t>コウカ</t>
    </rPh>
    <phoneticPr fontId="3"/>
  </si>
  <si>
    <t>　　　（種子種苗生産関連施設の場合）</t>
    <rPh sb="4" eb="6">
      <t>シュシ</t>
    </rPh>
    <rPh sb="6" eb="8">
      <t>シュビョウ</t>
    </rPh>
    <rPh sb="8" eb="10">
      <t>セイサン</t>
    </rPh>
    <rPh sb="10" eb="12">
      <t>カンレン</t>
    </rPh>
    <rPh sb="12" eb="14">
      <t>シセツ</t>
    </rPh>
    <rPh sb="15" eb="17">
      <t>バアイ</t>
    </rPh>
    <phoneticPr fontId="3"/>
  </si>
  <si>
    <t xml:space="preserve"> ①作付面積</t>
    <rPh sb="2" eb="4">
      <t>サクツケ</t>
    </rPh>
    <rPh sb="4" eb="6">
      <t>メンセキ</t>
    </rPh>
    <phoneticPr fontId="3"/>
  </si>
  <si>
    <t>⑤増加生産量</t>
    <rPh sb="1" eb="3">
      <t>ゾウカ</t>
    </rPh>
    <rPh sb="3" eb="6">
      <t>セイサンリョウ</t>
    </rPh>
    <phoneticPr fontId="3"/>
  </si>
  <si>
    <t>②現況</t>
    <rPh sb="1" eb="3">
      <t>ゲンキョウ</t>
    </rPh>
    <phoneticPr fontId="3"/>
  </si>
  <si>
    <t>③計画(見込)</t>
    <rPh sb="1" eb="3">
      <t>ケイカク</t>
    </rPh>
    <rPh sb="4" eb="6">
      <t>ミコ</t>
    </rPh>
    <phoneticPr fontId="3"/>
  </si>
  <si>
    <t>④増減</t>
    <rPh sb="1" eb="3">
      <t>ゾウゲン</t>
    </rPh>
    <phoneticPr fontId="3"/>
  </si>
  <si>
    <t>③－②</t>
    <phoneticPr fontId="3"/>
  </si>
  <si>
    <t xml:space="preserve"> ①*④</t>
    <phoneticPr fontId="3"/>
  </si>
  <si>
    <t xml:space="preserve"> ⑤*⑥</t>
    <phoneticPr fontId="3"/>
  </si>
  <si>
    <t xml:space="preserve"> (千円)</t>
    <rPh sb="2" eb="4">
      <t>センエン</t>
    </rPh>
    <phoneticPr fontId="3"/>
  </si>
  <si>
    <t>③の計画単収の具体的見込</t>
    <rPh sb="2" eb="4">
      <t>ケイカク</t>
    </rPh>
    <rPh sb="4" eb="6">
      <t>タンシュウ</t>
    </rPh>
    <rPh sb="7" eb="10">
      <t>グタイテキ</t>
    </rPh>
    <rPh sb="10" eb="12">
      <t>ミコ</t>
    </rPh>
    <phoneticPr fontId="3"/>
  </si>
  <si>
    <t>　　ウ）生産力増加効果合計</t>
    <rPh sb="4" eb="7">
      <t>セイサンリョク</t>
    </rPh>
    <rPh sb="7" eb="9">
      <t>ゾウカ</t>
    </rPh>
    <rPh sb="9" eb="11">
      <t>コウカ</t>
    </rPh>
    <rPh sb="11" eb="13">
      <t>ゴウケイ</t>
    </rPh>
    <phoneticPr fontId="3"/>
  </si>
  <si>
    <t>（単位：千円）</t>
    <rPh sb="1" eb="3">
      <t>タンイ</t>
    </rPh>
    <rPh sb="4" eb="5">
      <t>セン</t>
    </rPh>
    <rPh sb="5" eb="6">
      <t>エン</t>
    </rPh>
    <phoneticPr fontId="3"/>
  </si>
  <si>
    <t>（ア）導入施設対象作物及び他作物に係る生産力増加効果</t>
    <rPh sb="3" eb="5">
      <t>ドウニュウ</t>
    </rPh>
    <rPh sb="5" eb="7">
      <t>シセツ</t>
    </rPh>
    <rPh sb="7" eb="9">
      <t>タイショウ</t>
    </rPh>
    <rPh sb="9" eb="11">
      <t>サクモツ</t>
    </rPh>
    <rPh sb="11" eb="12">
      <t>オヨ</t>
    </rPh>
    <rPh sb="13" eb="15">
      <t>タサク</t>
    </rPh>
    <rPh sb="15" eb="16">
      <t>モツ</t>
    </rPh>
    <rPh sb="17" eb="18">
      <t>カカ</t>
    </rPh>
    <rPh sb="19" eb="22">
      <t>セイサンリョク</t>
    </rPh>
    <rPh sb="22" eb="24">
      <t>ゾウカ</t>
    </rPh>
    <rPh sb="24" eb="26">
      <t>コウカ</t>
    </rPh>
    <phoneticPr fontId="3"/>
  </si>
  <si>
    <t>（イ）導入施設により供給される資材を利用することによる生産力増加効果</t>
    <rPh sb="3" eb="5">
      <t>ドウニュウ</t>
    </rPh>
    <rPh sb="5" eb="7">
      <t>シセツ</t>
    </rPh>
    <rPh sb="10" eb="12">
      <t>キョウキュウ</t>
    </rPh>
    <rPh sb="15" eb="17">
      <t>シザイ</t>
    </rPh>
    <rPh sb="18" eb="20">
      <t>リヨウ</t>
    </rPh>
    <rPh sb="27" eb="30">
      <t>セイサンリョク</t>
    </rPh>
    <rPh sb="30" eb="32">
      <t>ゾウカ</t>
    </rPh>
    <rPh sb="32" eb="34">
      <t>コウカ</t>
    </rPh>
    <phoneticPr fontId="3"/>
  </si>
  <si>
    <t>　(エ)物流合理化効果</t>
    <rPh sb="4" eb="6">
      <t>ブツリュウ</t>
    </rPh>
    <rPh sb="6" eb="9">
      <t>ゴウリカ</t>
    </rPh>
    <rPh sb="9" eb="11">
      <t>コウカ</t>
    </rPh>
    <phoneticPr fontId="3"/>
  </si>
  <si>
    <t>　　ア）集出荷貯蔵施設（品質向上物流合理化施設及び穀類広域流通拠点施設を除く）に係る輸送費の増減</t>
    <rPh sb="4" eb="5">
      <t>シュウ</t>
    </rPh>
    <rPh sb="5" eb="7">
      <t>シュッカ</t>
    </rPh>
    <rPh sb="7" eb="9">
      <t>チョゾウ</t>
    </rPh>
    <rPh sb="9" eb="11">
      <t>シセツ</t>
    </rPh>
    <rPh sb="12" eb="14">
      <t>ヒンシツ</t>
    </rPh>
    <rPh sb="14" eb="16">
      <t>コウジョウ</t>
    </rPh>
    <rPh sb="16" eb="18">
      <t>ブツリュウ</t>
    </rPh>
    <rPh sb="18" eb="21">
      <t>ゴウリカ</t>
    </rPh>
    <rPh sb="21" eb="23">
      <t>シセツ</t>
    </rPh>
    <rPh sb="23" eb="24">
      <t>オヨ</t>
    </rPh>
    <rPh sb="25" eb="27">
      <t>コクルイ</t>
    </rPh>
    <rPh sb="27" eb="29">
      <t>コウイキ</t>
    </rPh>
    <rPh sb="29" eb="31">
      <t>リュウツウ</t>
    </rPh>
    <rPh sb="31" eb="33">
      <t>キョテン</t>
    </rPh>
    <rPh sb="33" eb="35">
      <t>シセツ</t>
    </rPh>
    <rPh sb="36" eb="37">
      <t>ノゾ</t>
    </rPh>
    <rPh sb="40" eb="41">
      <t>カカ</t>
    </rPh>
    <rPh sb="42" eb="45">
      <t>ユソウヒ</t>
    </rPh>
    <rPh sb="46" eb="48">
      <t>ゾウゲン</t>
    </rPh>
    <phoneticPr fontId="3"/>
  </si>
  <si>
    <t>出荷先</t>
    <rPh sb="0" eb="3">
      <t>シュッカサキ</t>
    </rPh>
    <phoneticPr fontId="3"/>
  </si>
  <si>
    <t>出荷量</t>
    <rPh sb="0" eb="3">
      <t>シュッカリョウ</t>
    </rPh>
    <phoneticPr fontId="3"/>
  </si>
  <si>
    <t>輸送費</t>
    <rPh sb="0" eb="3">
      <t>ユソウヒ</t>
    </rPh>
    <phoneticPr fontId="3"/>
  </si>
  <si>
    <t>(①*②*ｋ-③*④)</t>
    <phoneticPr fontId="3"/>
  </si>
  <si>
    <t>(ｹｰｽ・ﾄﾚｰ)</t>
    <phoneticPr fontId="3"/>
  </si>
  <si>
    <t>(円/ｹｰｽ・ﾄﾚｰ)</t>
    <rPh sb="1" eb="2">
      <t>エン</t>
    </rPh>
    <phoneticPr fontId="3"/>
  </si>
  <si>
    <t xml:space="preserve"> (ｹｰｽ・ﾄﾚｰ)</t>
    <phoneticPr fontId="3"/>
  </si>
  <si>
    <t>（単位あたり重量）</t>
    <rPh sb="1" eb="3">
      <t>タンイ</t>
    </rPh>
    <rPh sb="6" eb="8">
      <t>ジュウリョウ</t>
    </rPh>
    <phoneticPr fontId="3"/>
  </si>
  <si>
    <t>（　　　kg）</t>
    <phoneticPr fontId="3"/>
  </si>
  <si>
    <t>　　合　計</t>
    <rPh sb="2" eb="5">
      <t>ゴウケイ</t>
    </rPh>
    <phoneticPr fontId="3"/>
  </si>
  <si>
    <t>　　イ）乾燥調製施設、穀類乾燥調製貯蔵施設、品質向上物流合理化施設、穀類広域流通拠点施設及び種子種苗生産関連施設に係る物流経費の増減</t>
    <rPh sb="4" eb="6">
      <t>カンソウ</t>
    </rPh>
    <rPh sb="6" eb="8">
      <t>チョウセイ</t>
    </rPh>
    <rPh sb="8" eb="10">
      <t>シセツ</t>
    </rPh>
    <rPh sb="11" eb="13">
      <t>コクルイ</t>
    </rPh>
    <rPh sb="13" eb="15">
      <t>カンソウ</t>
    </rPh>
    <rPh sb="15" eb="17">
      <t>チョウセイ</t>
    </rPh>
    <rPh sb="17" eb="19">
      <t>チョゾウ</t>
    </rPh>
    <rPh sb="19" eb="21">
      <t>シセツ</t>
    </rPh>
    <rPh sb="22" eb="24">
      <t>ヒンシツ</t>
    </rPh>
    <rPh sb="24" eb="26">
      <t>コウジョウ</t>
    </rPh>
    <rPh sb="26" eb="28">
      <t>ブツリュウ</t>
    </rPh>
    <rPh sb="28" eb="31">
      <t>ゴウリカ</t>
    </rPh>
    <rPh sb="31" eb="33">
      <t>シセツ</t>
    </rPh>
    <rPh sb="34" eb="36">
      <t>コクルイ</t>
    </rPh>
    <rPh sb="36" eb="38">
      <t>コウイキ</t>
    </rPh>
    <rPh sb="38" eb="40">
      <t>リュウツウ</t>
    </rPh>
    <rPh sb="40" eb="42">
      <t>キョテン</t>
    </rPh>
    <rPh sb="42" eb="44">
      <t>シセツ</t>
    </rPh>
    <rPh sb="44" eb="45">
      <t>オヨ</t>
    </rPh>
    <rPh sb="46" eb="48">
      <t>シュシ</t>
    </rPh>
    <rPh sb="48" eb="50">
      <t>シュビョウ</t>
    </rPh>
    <rPh sb="50" eb="52">
      <t>セイサン</t>
    </rPh>
    <rPh sb="52" eb="54">
      <t>カンレン</t>
    </rPh>
    <rPh sb="54" eb="56">
      <t>シセツ</t>
    </rPh>
    <rPh sb="57" eb="58">
      <t>カカ</t>
    </rPh>
    <rPh sb="59" eb="61">
      <t>ブツリュウ</t>
    </rPh>
    <rPh sb="61" eb="63">
      <t>ケイヒ</t>
    </rPh>
    <rPh sb="64" eb="66">
      <t>ゾウゲン</t>
    </rPh>
    <phoneticPr fontId="3"/>
  </si>
  <si>
    <t>②バラ出荷比</t>
    <rPh sb="3" eb="5">
      <t>シュッカ</t>
    </rPh>
    <rPh sb="5" eb="6">
      <t>ヒリツ</t>
    </rPh>
    <phoneticPr fontId="3"/>
  </si>
  <si>
    <t>③バラ出荷量</t>
    <rPh sb="3" eb="5">
      <t>シュッカ</t>
    </rPh>
    <rPh sb="5" eb="6">
      <t>リョウ</t>
    </rPh>
    <phoneticPr fontId="3"/>
  </si>
  <si>
    <t>④個袋入出庫</t>
    <rPh sb="1" eb="2">
      <t>コ</t>
    </rPh>
    <rPh sb="2" eb="3">
      <t>フクロ</t>
    </rPh>
    <rPh sb="3" eb="6">
      <t>ニュウシュッコ</t>
    </rPh>
    <phoneticPr fontId="3"/>
  </si>
  <si>
    <t>⑤フレコン又</t>
    <rPh sb="5" eb="6">
      <t>マタ</t>
    </rPh>
    <phoneticPr fontId="3"/>
  </si>
  <si>
    <t>⑥賃金単価差額</t>
    <rPh sb="1" eb="3">
      <t>チンギン</t>
    </rPh>
    <rPh sb="3" eb="5">
      <t>タンカ</t>
    </rPh>
    <rPh sb="5" eb="7">
      <t>サガク</t>
    </rPh>
    <phoneticPr fontId="3"/>
  </si>
  <si>
    <t>⑦入出庫費</t>
    <rPh sb="1" eb="2">
      <t>ニュウ</t>
    </rPh>
    <rPh sb="2" eb="3">
      <t>シュツ</t>
    </rPh>
    <rPh sb="3" eb="4">
      <t>コ</t>
    </rPh>
    <rPh sb="4" eb="5">
      <t>ヒ</t>
    </rPh>
    <phoneticPr fontId="3"/>
  </si>
  <si>
    <t>⑧事業実施後貯蔵量</t>
    <rPh sb="1" eb="3">
      <t>ジギョウ</t>
    </rPh>
    <rPh sb="3" eb="5">
      <t>ジッシ</t>
    </rPh>
    <rPh sb="5" eb="6">
      <t>ゴ</t>
    </rPh>
    <rPh sb="6" eb="9">
      <t>チョゾウリョウ</t>
    </rPh>
    <phoneticPr fontId="3"/>
  </si>
  <si>
    <t>処理量</t>
    <rPh sb="0" eb="3">
      <t>ショリリョウ</t>
    </rPh>
    <phoneticPr fontId="3"/>
  </si>
  <si>
    <t>率</t>
    <rPh sb="0" eb="1">
      <t>ヒリツ</t>
    </rPh>
    <phoneticPr fontId="3"/>
  </si>
  <si>
    <t>①×②</t>
    <phoneticPr fontId="3"/>
  </si>
  <si>
    <t>賃金単価</t>
    <rPh sb="0" eb="2">
      <t>チンギン</t>
    </rPh>
    <rPh sb="2" eb="4">
      <t>タンカ</t>
    </rPh>
    <phoneticPr fontId="3"/>
  </si>
  <si>
    <t>は純バラ入</t>
    <rPh sb="1" eb="2">
      <t>ジュン</t>
    </rPh>
    <rPh sb="4" eb="5">
      <t>ニュウシュッコ</t>
    </rPh>
    <phoneticPr fontId="3"/>
  </si>
  <si>
    <t>④－⑤</t>
    <phoneticPr fontId="3"/>
  </si>
  <si>
    <t>低減額</t>
    <rPh sb="0" eb="2">
      <t>テイゲン</t>
    </rPh>
    <rPh sb="2" eb="3">
      <t>ガク</t>
    </rPh>
    <phoneticPr fontId="3"/>
  </si>
  <si>
    <t>出庫賃金単</t>
    <rPh sb="0" eb="2">
      <t>ニュウシュッコ</t>
    </rPh>
    <rPh sb="2" eb="4">
      <t>チンギン</t>
    </rPh>
    <rPh sb="4" eb="5">
      <t>タンカ</t>
    </rPh>
    <phoneticPr fontId="3"/>
  </si>
  <si>
    <t>③*⑥</t>
    <phoneticPr fontId="3"/>
  </si>
  <si>
    <t>（ ｔ ）</t>
    <phoneticPr fontId="3"/>
  </si>
  <si>
    <t>（％）</t>
    <phoneticPr fontId="3"/>
  </si>
  <si>
    <t>（円/ｔ）</t>
    <rPh sb="1" eb="2">
      <t>エン</t>
    </rPh>
    <phoneticPr fontId="3"/>
  </si>
  <si>
    <t xml:space="preserve"> 価 (円/ｔ)</t>
    <rPh sb="1" eb="2">
      <t>タンカ</t>
    </rPh>
    <rPh sb="4" eb="5">
      <t>エン</t>
    </rPh>
    <phoneticPr fontId="3"/>
  </si>
  <si>
    <t>⑨倉庫作業賃</t>
    <rPh sb="1" eb="2">
      <t>ソウコ</t>
    </rPh>
    <rPh sb="2" eb="3">
      <t>コ</t>
    </rPh>
    <rPh sb="3" eb="5">
      <t>サギョウ</t>
    </rPh>
    <rPh sb="5" eb="6">
      <t>チン</t>
    </rPh>
    <phoneticPr fontId="3"/>
  </si>
  <si>
    <t>⑩倉庫作業経</t>
    <rPh sb="1" eb="3">
      <t>ソウコ</t>
    </rPh>
    <rPh sb="3" eb="5">
      <t>サギョウ</t>
    </rPh>
    <rPh sb="5" eb="6">
      <t>ケイヒ</t>
    </rPh>
    <phoneticPr fontId="3"/>
  </si>
  <si>
    <t>金単価</t>
    <rPh sb="0" eb="1">
      <t>キン</t>
    </rPh>
    <rPh sb="1" eb="3">
      <t>タンカ</t>
    </rPh>
    <phoneticPr fontId="3"/>
  </si>
  <si>
    <t>費低減額</t>
    <rPh sb="0" eb="1">
      <t>ケイヒ</t>
    </rPh>
    <rPh sb="1" eb="3">
      <t>テイゲン</t>
    </rPh>
    <rPh sb="3" eb="4">
      <t>ガク</t>
    </rPh>
    <phoneticPr fontId="3"/>
  </si>
  <si>
    <t>⑦＋⑩</t>
    <phoneticPr fontId="3"/>
  </si>
  <si>
    <t xml:space="preserve"> ⑧*⑨</t>
    <phoneticPr fontId="3"/>
  </si>
  <si>
    <t>　　　 ウ　有機物供給施設に係る物流経費の増減</t>
    <rPh sb="6" eb="9">
      <t>ユウキブツ</t>
    </rPh>
    <rPh sb="9" eb="11">
      <t>キョウキュウ</t>
    </rPh>
    <rPh sb="11" eb="13">
      <t>シセツ</t>
    </rPh>
    <rPh sb="14" eb="15">
      <t>カカ</t>
    </rPh>
    <rPh sb="16" eb="18">
      <t>ブツリュウ</t>
    </rPh>
    <rPh sb="18" eb="20">
      <t>ケイヒ</t>
    </rPh>
    <rPh sb="21" eb="23">
      <t>ゾウゲン</t>
    </rPh>
    <phoneticPr fontId="3"/>
  </si>
  <si>
    <t>　　　　（ア）畜産農家に係る費用</t>
    <rPh sb="7" eb="9">
      <t>チクサン</t>
    </rPh>
    <rPh sb="9" eb="11">
      <t>ノウカ</t>
    </rPh>
    <rPh sb="12" eb="13">
      <t>カカ</t>
    </rPh>
    <rPh sb="14" eb="16">
      <t>ヒヨウ</t>
    </rPh>
    <phoneticPr fontId="3"/>
  </si>
  <si>
    <t>　　　　　　ア）　畜産農家が生ふん処理を他者に依頼する経費の差額</t>
    <rPh sb="9" eb="11">
      <t>チクサン</t>
    </rPh>
    <rPh sb="11" eb="13">
      <t>ノウカ</t>
    </rPh>
    <rPh sb="14" eb="15">
      <t>ナマ</t>
    </rPh>
    <rPh sb="17" eb="19">
      <t>ショリ</t>
    </rPh>
    <rPh sb="20" eb="22">
      <t>タシャ</t>
    </rPh>
    <rPh sb="23" eb="25">
      <t>イライ</t>
    </rPh>
    <rPh sb="27" eb="29">
      <t>ケイヒ</t>
    </rPh>
    <rPh sb="30" eb="32">
      <t>サガク</t>
    </rPh>
    <phoneticPr fontId="3"/>
  </si>
  <si>
    <t>　　事業実施後の目標数値</t>
    <rPh sb="2" eb="4">
      <t>ジギョウ</t>
    </rPh>
    <rPh sb="4" eb="6">
      <t>ジッシ</t>
    </rPh>
    <rPh sb="6" eb="7">
      <t>ゴ</t>
    </rPh>
    <rPh sb="8" eb="10">
      <t>モクヒョウ</t>
    </rPh>
    <rPh sb="10" eb="12">
      <t>スウチ</t>
    </rPh>
    <phoneticPr fontId="3"/>
  </si>
  <si>
    <t>④年効果額</t>
    <rPh sb="1" eb="2">
      <t>ネン</t>
    </rPh>
    <rPh sb="2" eb="5">
      <t>コウカガク</t>
    </rPh>
    <phoneticPr fontId="3"/>
  </si>
  <si>
    <t>飼養頭(羽)数</t>
    <rPh sb="0" eb="2">
      <t>シヨウ</t>
    </rPh>
    <rPh sb="2" eb="3">
      <t>アタマ</t>
    </rPh>
    <rPh sb="4" eb="5">
      <t>ハネ</t>
    </rPh>
    <rPh sb="6" eb="7">
      <t>スウ</t>
    </rPh>
    <phoneticPr fontId="3"/>
  </si>
  <si>
    <t>①年間発生量</t>
    <rPh sb="1" eb="3">
      <t>ネンカン</t>
    </rPh>
    <rPh sb="3" eb="6">
      <t>ハッセイリョウ</t>
    </rPh>
    <phoneticPr fontId="3"/>
  </si>
  <si>
    <t>　処理単価</t>
    <rPh sb="1" eb="3">
      <t>ショリ</t>
    </rPh>
    <rPh sb="3" eb="5">
      <t>タンカ</t>
    </rPh>
    <phoneticPr fontId="3"/>
  </si>
  <si>
    <t xml:space="preserve">  処理単価</t>
    <rPh sb="2" eb="4">
      <t>ショリ</t>
    </rPh>
    <rPh sb="4" eb="6">
      <t>タンカ</t>
    </rPh>
    <phoneticPr fontId="3"/>
  </si>
  <si>
    <t xml:space="preserve">  (②-③)*①</t>
  </si>
  <si>
    <t>地区名</t>
    <rPh sb="0" eb="3">
      <t>チクメイ</t>
    </rPh>
    <phoneticPr fontId="3"/>
  </si>
  <si>
    <t xml:space="preserve">     （ ｔ ）</t>
    <phoneticPr fontId="3"/>
  </si>
  <si>
    <t xml:space="preserve">  （円／ ｔ ）</t>
    <rPh sb="3" eb="4">
      <t>エン</t>
    </rPh>
    <phoneticPr fontId="3"/>
  </si>
  <si>
    <t xml:space="preserve">    （円／t）</t>
    <rPh sb="5" eb="6">
      <t>センエン</t>
    </rPh>
    <phoneticPr fontId="3"/>
  </si>
  <si>
    <t xml:space="preserve">       (千円)</t>
    <rPh sb="8" eb="10">
      <t>センエン</t>
    </rPh>
    <phoneticPr fontId="3"/>
  </si>
  <si>
    <t xml:space="preserve">         計</t>
    <rPh sb="9" eb="10">
      <t>ケイ</t>
    </rPh>
    <phoneticPr fontId="3"/>
  </si>
  <si>
    <t xml:space="preserve">            イ） 畜産農家が自家でたい肥化する経費の差額</t>
    <rPh sb="15" eb="17">
      <t>チクサン</t>
    </rPh>
    <rPh sb="17" eb="19">
      <t>ノウカ</t>
    </rPh>
    <rPh sb="20" eb="22">
      <t>ジカ</t>
    </rPh>
    <rPh sb="25" eb="26">
      <t>タイヒ</t>
    </rPh>
    <rPh sb="26" eb="27">
      <t>カ</t>
    </rPh>
    <rPh sb="29" eb="31">
      <t>ケイヒ</t>
    </rPh>
    <rPh sb="32" eb="34">
      <t>サガク</t>
    </rPh>
    <phoneticPr fontId="3"/>
  </si>
  <si>
    <t>①飼育頭(羽)</t>
    <rPh sb="1" eb="3">
      <t>シイク</t>
    </rPh>
    <rPh sb="3" eb="4">
      <t>アタマ</t>
    </rPh>
    <rPh sb="5" eb="6">
      <t>ハネ</t>
    </rPh>
    <phoneticPr fontId="3"/>
  </si>
  <si>
    <t>事　業　実　施　前</t>
    <rPh sb="0" eb="3">
      <t>ジギョウ</t>
    </rPh>
    <rPh sb="4" eb="7">
      <t>ジッシ</t>
    </rPh>
    <rPh sb="8" eb="9">
      <t>マエ</t>
    </rPh>
    <phoneticPr fontId="3"/>
  </si>
  <si>
    <t>　　　　　</t>
    <phoneticPr fontId="3"/>
  </si>
  <si>
    <t>　数</t>
    <rPh sb="1" eb="2">
      <t>スウ</t>
    </rPh>
    <phoneticPr fontId="3"/>
  </si>
  <si>
    <t>②生ふん・廃棄</t>
    <rPh sb="1" eb="2">
      <t>ナマ</t>
    </rPh>
    <rPh sb="5" eb="7">
      <t>ハイキ</t>
    </rPh>
    <phoneticPr fontId="3"/>
  </si>
  <si>
    <t>③年間処理時</t>
    <rPh sb="1" eb="3">
      <t>ネンカン</t>
    </rPh>
    <rPh sb="3" eb="5">
      <t>ショリ</t>
    </rPh>
    <rPh sb="5" eb="6">
      <t>ジカン</t>
    </rPh>
    <phoneticPr fontId="3"/>
  </si>
  <si>
    <t>⑤たい肥化に</t>
    <rPh sb="1" eb="4">
      <t>タイヒ</t>
    </rPh>
    <rPh sb="4" eb="5">
      <t>カ</t>
    </rPh>
    <phoneticPr fontId="3"/>
  </si>
  <si>
    <t>　処理時間</t>
    <rPh sb="1" eb="3">
      <t>ショリ</t>
    </rPh>
    <rPh sb="3" eb="5">
      <t>ジカン</t>
    </rPh>
    <phoneticPr fontId="3"/>
  </si>
  <si>
    <t>　間</t>
    <rPh sb="1" eb="2">
      <t>ジカン</t>
    </rPh>
    <phoneticPr fontId="3"/>
  </si>
  <si>
    <t xml:space="preserve">   </t>
    <phoneticPr fontId="3"/>
  </si>
  <si>
    <t>　要した労賃</t>
    <rPh sb="1" eb="2">
      <t>ヨウ</t>
    </rPh>
    <rPh sb="4" eb="6">
      <t>ロウチン</t>
    </rPh>
    <phoneticPr fontId="3"/>
  </si>
  <si>
    <t xml:space="preserve">     ①*②</t>
  </si>
  <si>
    <t xml:space="preserve">   ③*④</t>
    <phoneticPr fontId="3"/>
  </si>
  <si>
    <t>育種別</t>
    <rPh sb="0" eb="2">
      <t>イクシュ</t>
    </rPh>
    <rPh sb="2" eb="3">
      <t>ベツ</t>
    </rPh>
    <phoneticPr fontId="3"/>
  </si>
  <si>
    <t>(頭、又は千羽)</t>
    <rPh sb="1" eb="2">
      <t>アタマ</t>
    </rPh>
    <rPh sb="3" eb="4">
      <t>マタ</t>
    </rPh>
    <rPh sb="5" eb="6">
      <t>セン</t>
    </rPh>
    <rPh sb="6" eb="7">
      <t>ハネ</t>
    </rPh>
    <phoneticPr fontId="3"/>
  </si>
  <si>
    <t xml:space="preserve"> (時間/年・頭)</t>
    <rPh sb="2" eb="4">
      <t>ジカン</t>
    </rPh>
    <rPh sb="5" eb="6">
      <t>ネン</t>
    </rPh>
    <rPh sb="7" eb="8">
      <t>アタマ</t>
    </rPh>
    <phoneticPr fontId="3"/>
  </si>
  <si>
    <t xml:space="preserve">    (時間/年）</t>
    <rPh sb="5" eb="7">
      <t>ジカン</t>
    </rPh>
    <rPh sb="8" eb="9">
      <t>ネン</t>
    </rPh>
    <phoneticPr fontId="3"/>
  </si>
  <si>
    <t xml:space="preserve">  （円/時間）</t>
    <rPh sb="3" eb="4">
      <t>センエン</t>
    </rPh>
    <rPh sb="5" eb="7">
      <t>ジカン</t>
    </rPh>
    <phoneticPr fontId="3"/>
  </si>
  <si>
    <t xml:space="preserve">      (千円)</t>
    <rPh sb="7" eb="9">
      <t>センエン</t>
    </rPh>
    <phoneticPr fontId="3"/>
  </si>
  <si>
    <t>事　業　実　施　後</t>
    <rPh sb="0" eb="3">
      <t>ジギョウ</t>
    </rPh>
    <rPh sb="4" eb="7">
      <t>ジッシ</t>
    </rPh>
    <rPh sb="8" eb="9">
      <t>ゴ</t>
    </rPh>
    <phoneticPr fontId="3"/>
  </si>
  <si>
    <t>⑥生ふん・廃棄</t>
    <rPh sb="1" eb="2">
      <t>ナマ</t>
    </rPh>
    <rPh sb="5" eb="7">
      <t>ハイキ</t>
    </rPh>
    <phoneticPr fontId="3"/>
  </si>
  <si>
    <t>⑦年間処理時</t>
    <rPh sb="1" eb="3">
      <t>ネンカン</t>
    </rPh>
    <rPh sb="3" eb="5">
      <t>ショリ</t>
    </rPh>
    <rPh sb="5" eb="6">
      <t>ジカン</t>
    </rPh>
    <phoneticPr fontId="3"/>
  </si>
  <si>
    <t>⑧労賃単価</t>
    <rPh sb="1" eb="3">
      <t>ロウチン</t>
    </rPh>
    <rPh sb="3" eb="5">
      <t>タンカ</t>
    </rPh>
    <phoneticPr fontId="3"/>
  </si>
  <si>
    <t>⑨たい肥化に</t>
    <rPh sb="1" eb="4">
      <t>タイヒ</t>
    </rPh>
    <rPh sb="4" eb="5">
      <t>カ</t>
    </rPh>
    <phoneticPr fontId="3"/>
  </si>
  <si>
    <t xml:space="preserve">     ①*⑥</t>
    <phoneticPr fontId="3"/>
  </si>
  <si>
    <t xml:space="preserve">   ⑦*⑧</t>
    <phoneticPr fontId="3"/>
  </si>
  <si>
    <t>　　⑤－⑨</t>
    <phoneticPr fontId="3"/>
  </si>
  <si>
    <t>　　　　　ウ）畜産農家が生ふんを原料として販売する場合の経費の差額</t>
    <rPh sb="7" eb="9">
      <t>チクサン</t>
    </rPh>
    <rPh sb="9" eb="11">
      <t>ノウカ</t>
    </rPh>
    <rPh sb="12" eb="13">
      <t>ナマ</t>
    </rPh>
    <rPh sb="16" eb="18">
      <t>ゲンリョウ</t>
    </rPh>
    <rPh sb="21" eb="23">
      <t>ハンバイ</t>
    </rPh>
    <rPh sb="25" eb="27">
      <t>バアイ</t>
    </rPh>
    <rPh sb="28" eb="30">
      <t>ケイヒ</t>
    </rPh>
    <rPh sb="31" eb="33">
      <t>サガク</t>
    </rPh>
    <phoneticPr fontId="3"/>
  </si>
  <si>
    <t>　　　　　　事　業　実　施　前</t>
    <rPh sb="6" eb="9">
      <t>ジギョウ</t>
    </rPh>
    <rPh sb="10" eb="13">
      <t>ジッシ</t>
    </rPh>
    <rPh sb="14" eb="15">
      <t>マエ</t>
    </rPh>
    <phoneticPr fontId="3"/>
  </si>
  <si>
    <t>　　　　　　　事　業　実　施　後</t>
    <rPh sb="7" eb="10">
      <t>ジギョウ</t>
    </rPh>
    <rPh sb="11" eb="14">
      <t>ジッシ</t>
    </rPh>
    <rPh sb="15" eb="16">
      <t>ゴ</t>
    </rPh>
    <phoneticPr fontId="3"/>
  </si>
  <si>
    <t>①販売単価</t>
    <rPh sb="1" eb="3">
      <t>ハンバイ</t>
    </rPh>
    <rPh sb="3" eb="5">
      <t>タンカ</t>
    </rPh>
    <phoneticPr fontId="3"/>
  </si>
  <si>
    <t>②販売量</t>
    <rPh sb="1" eb="4">
      <t>ハンバイリョウ</t>
    </rPh>
    <phoneticPr fontId="3"/>
  </si>
  <si>
    <t>③販売額</t>
    <rPh sb="1" eb="4">
      <t>ハンバイガク</t>
    </rPh>
    <phoneticPr fontId="3"/>
  </si>
  <si>
    <t>④販売単価</t>
    <rPh sb="1" eb="3">
      <t>ハンバイ</t>
    </rPh>
    <rPh sb="3" eb="5">
      <t>タンカ</t>
    </rPh>
    <phoneticPr fontId="3"/>
  </si>
  <si>
    <t>⑤販売量</t>
    <rPh sb="1" eb="4">
      <t>ハンバイリョウ</t>
    </rPh>
    <phoneticPr fontId="3"/>
  </si>
  <si>
    <t>⑥販売額</t>
    <rPh sb="1" eb="4">
      <t>ハンバイガク</t>
    </rPh>
    <phoneticPr fontId="3"/>
  </si>
  <si>
    <t xml:space="preserve">  ①*②</t>
    <phoneticPr fontId="3"/>
  </si>
  <si>
    <t xml:space="preserve">  ④*⑤</t>
    <phoneticPr fontId="3"/>
  </si>
  <si>
    <t>　　⑥－③</t>
    <phoneticPr fontId="3"/>
  </si>
  <si>
    <t>畜種別</t>
    <rPh sb="0" eb="1">
      <t>チク</t>
    </rPh>
    <rPh sb="1" eb="3">
      <t>シュベツ</t>
    </rPh>
    <phoneticPr fontId="3"/>
  </si>
  <si>
    <t xml:space="preserve">  （ ｔ／年 ）</t>
    <rPh sb="6" eb="7">
      <t>ネン</t>
    </rPh>
    <phoneticPr fontId="3"/>
  </si>
  <si>
    <t xml:space="preserve">     （千円）</t>
    <rPh sb="6" eb="8">
      <t>センエン</t>
    </rPh>
    <phoneticPr fontId="3"/>
  </si>
  <si>
    <t xml:space="preserve">    （円／ ｔ ）</t>
    <rPh sb="5" eb="6">
      <t>エン</t>
    </rPh>
    <phoneticPr fontId="3"/>
  </si>
  <si>
    <t xml:space="preserve">   （ ｔ／年 ）</t>
    <rPh sb="7" eb="8">
      <t>ネン</t>
    </rPh>
    <phoneticPr fontId="3"/>
  </si>
  <si>
    <t>　　　　 エ）畜産農家に係る費用の総計</t>
    <rPh sb="7" eb="9">
      <t>チクサン</t>
    </rPh>
    <rPh sb="9" eb="11">
      <t>ノウカ</t>
    </rPh>
    <rPh sb="12" eb="13">
      <t>カカ</t>
    </rPh>
    <rPh sb="14" eb="16">
      <t>ヒヨウ</t>
    </rPh>
    <rPh sb="17" eb="19">
      <t>ソウケイ</t>
    </rPh>
    <phoneticPr fontId="3"/>
  </si>
  <si>
    <t>ア）の④＋イ）の⑩＋ウ）の⑦</t>
    <phoneticPr fontId="3"/>
  </si>
  <si>
    <t>　　千円</t>
    <rPh sb="2" eb="4">
      <t>センエン</t>
    </rPh>
    <phoneticPr fontId="3"/>
  </si>
  <si>
    <t>　　　　（イ）都市域自治体等に係る費用</t>
    <rPh sb="7" eb="9">
      <t>トシ</t>
    </rPh>
    <rPh sb="9" eb="10">
      <t>イキ</t>
    </rPh>
    <rPh sb="10" eb="13">
      <t>ジチタイ</t>
    </rPh>
    <rPh sb="13" eb="14">
      <t>トウ</t>
    </rPh>
    <rPh sb="15" eb="16">
      <t>カカ</t>
    </rPh>
    <rPh sb="17" eb="19">
      <t>ヒヨウ</t>
    </rPh>
    <phoneticPr fontId="3"/>
  </si>
  <si>
    <t>　　　　　　ア）都市域自治体等が、生ごみ等を処理（焼却処理等）する経費の差額　</t>
    <rPh sb="8" eb="10">
      <t>トシ</t>
    </rPh>
    <rPh sb="10" eb="11">
      <t>イキ</t>
    </rPh>
    <rPh sb="11" eb="14">
      <t>ジチタイ</t>
    </rPh>
    <rPh sb="14" eb="15">
      <t>トウ</t>
    </rPh>
    <rPh sb="17" eb="18">
      <t>ナマ</t>
    </rPh>
    <rPh sb="20" eb="21">
      <t>トウ</t>
    </rPh>
    <rPh sb="22" eb="24">
      <t>ショリ</t>
    </rPh>
    <rPh sb="25" eb="27">
      <t>ショウキャク</t>
    </rPh>
    <rPh sb="27" eb="29">
      <t>ショリ</t>
    </rPh>
    <rPh sb="29" eb="30">
      <t>トウ</t>
    </rPh>
    <rPh sb="33" eb="35">
      <t>ケイヒ</t>
    </rPh>
    <rPh sb="36" eb="38">
      <t>サガク</t>
    </rPh>
    <phoneticPr fontId="3"/>
  </si>
  <si>
    <t xml:space="preserve">  の推定年間</t>
    <rPh sb="3" eb="5">
      <t>スイテイ</t>
    </rPh>
    <rPh sb="5" eb="7">
      <t>ネンカン</t>
    </rPh>
    <phoneticPr fontId="3"/>
  </si>
  <si>
    <t>　生ごみ発生</t>
    <rPh sb="1" eb="2">
      <t>ナマ</t>
    </rPh>
    <rPh sb="4" eb="6">
      <t>ハッセイ</t>
    </rPh>
    <phoneticPr fontId="3"/>
  </si>
  <si>
    <t>地区名</t>
    <rPh sb="0" eb="2">
      <t>チク</t>
    </rPh>
    <rPh sb="2" eb="3">
      <t>メイ</t>
    </rPh>
    <phoneticPr fontId="3"/>
  </si>
  <si>
    <t xml:space="preserve">  量 （ｔ）</t>
    <rPh sb="2" eb="3">
      <t>リョウ</t>
    </rPh>
    <phoneticPr fontId="3"/>
  </si>
  <si>
    <t xml:space="preserve">    （円／ｔ）</t>
    <rPh sb="5" eb="6">
      <t>エン</t>
    </rPh>
    <phoneticPr fontId="3"/>
  </si>
  <si>
    <t xml:space="preserve">    (円/ｔ)</t>
    <rPh sb="5" eb="6">
      <t>センエン</t>
    </rPh>
    <phoneticPr fontId="3"/>
  </si>
  <si>
    <t>　　　　　　イ）都市域自治体等が、生ごみ等をたい肥化する経費の差額　</t>
    <rPh sb="8" eb="10">
      <t>トシ</t>
    </rPh>
    <rPh sb="10" eb="11">
      <t>イキ</t>
    </rPh>
    <rPh sb="11" eb="14">
      <t>ジチタイ</t>
    </rPh>
    <rPh sb="14" eb="15">
      <t>トウ</t>
    </rPh>
    <rPh sb="17" eb="18">
      <t>ナマ</t>
    </rPh>
    <rPh sb="20" eb="21">
      <t>トウ</t>
    </rPh>
    <rPh sb="22" eb="25">
      <t>タイヒ</t>
    </rPh>
    <rPh sb="25" eb="26">
      <t>カ</t>
    </rPh>
    <rPh sb="28" eb="30">
      <t>ケイヒ</t>
    </rPh>
    <rPh sb="31" eb="33">
      <t>サガク</t>
    </rPh>
    <phoneticPr fontId="3"/>
  </si>
  <si>
    <t>事　業　実　施　前</t>
    <rPh sb="0" eb="1">
      <t>コト</t>
    </rPh>
    <rPh sb="2" eb="3">
      <t>ギョウ</t>
    </rPh>
    <rPh sb="4" eb="5">
      <t>ミ</t>
    </rPh>
    <rPh sb="6" eb="7">
      <t>ホドコ</t>
    </rPh>
    <rPh sb="8" eb="9">
      <t>マエ</t>
    </rPh>
    <phoneticPr fontId="3"/>
  </si>
  <si>
    <t>事　業　実　施　後</t>
    <rPh sb="0" eb="1">
      <t>コト</t>
    </rPh>
    <rPh sb="2" eb="3">
      <t>ギョウ</t>
    </rPh>
    <rPh sb="4" eb="5">
      <t>ミ</t>
    </rPh>
    <rPh sb="6" eb="7">
      <t>ホドコ</t>
    </rPh>
    <rPh sb="8" eb="9">
      <t>ゴ</t>
    </rPh>
    <phoneticPr fontId="3"/>
  </si>
  <si>
    <t>①たい肥化に</t>
    <rPh sb="1" eb="4">
      <t>タイヒ</t>
    </rPh>
    <rPh sb="4" eb="5">
      <t>カ</t>
    </rPh>
    <phoneticPr fontId="3"/>
  </si>
  <si>
    <t>②日当たり労</t>
    <rPh sb="1" eb="2">
      <t>ニチ</t>
    </rPh>
    <rPh sb="2" eb="3">
      <t>ア</t>
    </rPh>
    <rPh sb="5" eb="6">
      <t>ロウドウ</t>
    </rPh>
    <phoneticPr fontId="3"/>
  </si>
  <si>
    <t>③たい肥化に</t>
    <rPh sb="1" eb="4">
      <t>タイヒ</t>
    </rPh>
    <rPh sb="4" eb="5">
      <t>カ</t>
    </rPh>
    <phoneticPr fontId="3"/>
  </si>
  <si>
    <t>④たい肥化に</t>
    <rPh sb="1" eb="4">
      <t>タイヒ</t>
    </rPh>
    <rPh sb="4" eb="5">
      <t>カ</t>
    </rPh>
    <phoneticPr fontId="3"/>
  </si>
  <si>
    <t>⑤日当たり労</t>
    <rPh sb="1" eb="2">
      <t>ニチ</t>
    </rPh>
    <rPh sb="2" eb="3">
      <t>ア</t>
    </rPh>
    <rPh sb="5" eb="6">
      <t>ロウドウ</t>
    </rPh>
    <phoneticPr fontId="3"/>
  </si>
  <si>
    <t>⑥たい肥化に</t>
    <rPh sb="1" eb="4">
      <t>タイヒ</t>
    </rPh>
    <rPh sb="4" eb="5">
      <t>カ</t>
    </rPh>
    <phoneticPr fontId="3"/>
  </si>
  <si>
    <t>　要した日数</t>
    <rPh sb="1" eb="2">
      <t>ヨウ</t>
    </rPh>
    <rPh sb="4" eb="6">
      <t>ニッスウ</t>
    </rPh>
    <phoneticPr fontId="3"/>
  </si>
  <si>
    <t>　働単価</t>
    <rPh sb="1" eb="2">
      <t>ロウドウ</t>
    </rPh>
    <rPh sb="2" eb="4">
      <t>タンカ</t>
    </rPh>
    <phoneticPr fontId="3"/>
  </si>
  <si>
    <t xml:space="preserve"> 要した労働費</t>
    <rPh sb="1" eb="2">
      <t>ヨウ</t>
    </rPh>
    <rPh sb="4" eb="6">
      <t>ロウドウヒ</t>
    </rPh>
    <rPh sb="6" eb="7">
      <t>ヒヨウ</t>
    </rPh>
    <phoneticPr fontId="3"/>
  </si>
  <si>
    <t xml:space="preserve">  要した労働費</t>
    <rPh sb="2" eb="3">
      <t>ヨウ</t>
    </rPh>
    <rPh sb="5" eb="7">
      <t>ロウドウヒ</t>
    </rPh>
    <rPh sb="7" eb="8">
      <t>ヒヨウ</t>
    </rPh>
    <phoneticPr fontId="3"/>
  </si>
  <si>
    <t>　　③－⑥</t>
    <phoneticPr fontId="3"/>
  </si>
  <si>
    <t xml:space="preserve">   ①*②</t>
    <phoneticPr fontId="3"/>
  </si>
  <si>
    <t xml:space="preserve">    ④*⑤</t>
    <phoneticPr fontId="3"/>
  </si>
  <si>
    <t>種類別</t>
    <rPh sb="0" eb="3">
      <t>シュルイベツ</t>
    </rPh>
    <phoneticPr fontId="3"/>
  </si>
  <si>
    <t>　 （日／年）</t>
    <rPh sb="3" eb="4">
      <t>ニチ</t>
    </rPh>
    <rPh sb="5" eb="6">
      <t>ネン</t>
    </rPh>
    <phoneticPr fontId="3"/>
  </si>
  <si>
    <t>　 （円／日）</t>
    <rPh sb="3" eb="4">
      <t>エン</t>
    </rPh>
    <rPh sb="5" eb="6">
      <t>ニチ</t>
    </rPh>
    <phoneticPr fontId="3"/>
  </si>
  <si>
    <t xml:space="preserve">      (千円)</t>
    <rPh sb="7" eb="8">
      <t>セン</t>
    </rPh>
    <rPh sb="8" eb="9">
      <t>エン</t>
    </rPh>
    <phoneticPr fontId="3"/>
  </si>
  <si>
    <t>　　　　　　ウ）都市域自治体等が生ごみ等を原料として販売する場合の経費の差額</t>
    <rPh sb="8" eb="10">
      <t>トシ</t>
    </rPh>
    <rPh sb="10" eb="11">
      <t>イキ</t>
    </rPh>
    <rPh sb="11" eb="14">
      <t>ジチタイ</t>
    </rPh>
    <rPh sb="14" eb="15">
      <t>トウ</t>
    </rPh>
    <rPh sb="16" eb="17">
      <t>ナマ</t>
    </rPh>
    <rPh sb="19" eb="20">
      <t>トウ</t>
    </rPh>
    <rPh sb="21" eb="23">
      <t>ゲンリョウ</t>
    </rPh>
    <rPh sb="26" eb="28">
      <t>ハンバイ</t>
    </rPh>
    <rPh sb="30" eb="32">
      <t>バアイ</t>
    </rPh>
    <rPh sb="33" eb="35">
      <t>ケイヒ</t>
    </rPh>
    <rPh sb="36" eb="38">
      <t>サガク</t>
    </rPh>
    <phoneticPr fontId="3"/>
  </si>
  <si>
    <t>　　　　　　　　　事　業　実　施　前</t>
    <rPh sb="9" eb="12">
      <t>ジギョウ</t>
    </rPh>
    <rPh sb="13" eb="16">
      <t>ジッシ</t>
    </rPh>
    <rPh sb="17" eb="18">
      <t>マエ</t>
    </rPh>
    <phoneticPr fontId="3"/>
  </si>
  <si>
    <t>　　　　　　　　　事　業　実　施　後</t>
    <rPh sb="9" eb="12">
      <t>ジギョウ</t>
    </rPh>
    <rPh sb="13" eb="16">
      <t>ジッシ</t>
    </rPh>
    <rPh sb="17" eb="18">
      <t>ゴ</t>
    </rPh>
    <phoneticPr fontId="3"/>
  </si>
  <si>
    <t>種類別</t>
    <rPh sb="0" eb="2">
      <t>シュルイ</t>
    </rPh>
    <rPh sb="2" eb="3">
      <t>シュベツ</t>
    </rPh>
    <phoneticPr fontId="3"/>
  </si>
  <si>
    <t xml:space="preserve">   (ｔ／年 ）</t>
    <rPh sb="6" eb="7">
      <t>ネン</t>
    </rPh>
    <phoneticPr fontId="3"/>
  </si>
  <si>
    <t xml:space="preserve">   （円／ ｔ ）</t>
    <rPh sb="4" eb="5">
      <t>エン</t>
    </rPh>
    <phoneticPr fontId="3"/>
  </si>
  <si>
    <t>　　　　　　エ）都市域自治体等に係る費用の総計</t>
    <rPh sb="8" eb="10">
      <t>トシ</t>
    </rPh>
    <rPh sb="10" eb="11">
      <t>イキ</t>
    </rPh>
    <rPh sb="11" eb="14">
      <t>ジチタイ</t>
    </rPh>
    <rPh sb="14" eb="15">
      <t>トウ</t>
    </rPh>
    <rPh sb="16" eb="17">
      <t>カカ</t>
    </rPh>
    <rPh sb="18" eb="20">
      <t>ヒヨウ</t>
    </rPh>
    <rPh sb="21" eb="23">
      <t>ソウケイ</t>
    </rPh>
    <phoneticPr fontId="3"/>
  </si>
  <si>
    <t>ア）の④＋イ）の⑦＋ウ）の⑦</t>
    <phoneticPr fontId="3"/>
  </si>
  <si>
    <t>　　　　（ウ）たい肥等の受け手（耕種農家等）に係る費用</t>
    <rPh sb="7" eb="10">
      <t>タイヒ</t>
    </rPh>
    <rPh sb="10" eb="11">
      <t>トウ</t>
    </rPh>
    <rPh sb="12" eb="15">
      <t>ウケテ</t>
    </rPh>
    <rPh sb="16" eb="17">
      <t>タガヤ</t>
    </rPh>
    <rPh sb="17" eb="18">
      <t>タネ</t>
    </rPh>
    <rPh sb="18" eb="20">
      <t>ノウカ</t>
    </rPh>
    <rPh sb="20" eb="21">
      <t>トウ</t>
    </rPh>
    <rPh sb="23" eb="24">
      <t>カカ</t>
    </rPh>
    <rPh sb="25" eb="27">
      <t>ヒヨウ</t>
    </rPh>
    <phoneticPr fontId="3"/>
  </si>
  <si>
    <t>　　　　　　ア）たい肥の受け手となる農家が自家たい肥化する経費の差額</t>
    <rPh sb="8" eb="11">
      <t>タイヒ</t>
    </rPh>
    <rPh sb="12" eb="13">
      <t>ウ</t>
    </rPh>
    <rPh sb="14" eb="15">
      <t>テ</t>
    </rPh>
    <rPh sb="18" eb="20">
      <t>ノウカ</t>
    </rPh>
    <rPh sb="21" eb="23">
      <t>ジカ</t>
    </rPh>
    <rPh sb="25" eb="26">
      <t>タイヒ</t>
    </rPh>
    <rPh sb="26" eb="27">
      <t>カ</t>
    </rPh>
    <rPh sb="29" eb="31">
      <t>ケイヒ</t>
    </rPh>
    <rPh sb="32" eb="34">
      <t>サガク</t>
    </rPh>
    <phoneticPr fontId="3"/>
  </si>
  <si>
    <t>　　　　　事　業　実　施　後</t>
    <rPh sb="5" eb="8">
      <t>ジギョウ</t>
    </rPh>
    <rPh sb="9" eb="12">
      <t>ジッシ</t>
    </rPh>
    <rPh sb="13" eb="14">
      <t>ゴ</t>
    </rPh>
    <phoneticPr fontId="3"/>
  </si>
  <si>
    <t>③－⑥</t>
    <phoneticPr fontId="3"/>
  </si>
  <si>
    <t xml:space="preserve">  農家別</t>
    <rPh sb="2" eb="4">
      <t>ノウカ</t>
    </rPh>
    <rPh sb="4" eb="5">
      <t>ベツ</t>
    </rPh>
    <phoneticPr fontId="3"/>
  </si>
  <si>
    <t xml:space="preserve">    （日/年）</t>
    <rPh sb="5" eb="6">
      <t>ニチ</t>
    </rPh>
    <rPh sb="7" eb="8">
      <t>ネン</t>
    </rPh>
    <phoneticPr fontId="3"/>
  </si>
  <si>
    <t xml:space="preserve">    （円／日）</t>
    <rPh sb="5" eb="6">
      <t>エン</t>
    </rPh>
    <rPh sb="7" eb="8">
      <t>ニチ</t>
    </rPh>
    <phoneticPr fontId="3"/>
  </si>
  <si>
    <t>　　　　　　イ）生ふん又はたい肥の受け手となる農家が生ふん又はたい肥を購入する経費の差額</t>
    <rPh sb="8" eb="9">
      <t>ナマ</t>
    </rPh>
    <rPh sb="11" eb="12">
      <t>マタ</t>
    </rPh>
    <rPh sb="13" eb="16">
      <t>タイヒ</t>
    </rPh>
    <rPh sb="17" eb="18">
      <t>ウ</t>
    </rPh>
    <rPh sb="19" eb="20">
      <t>テ</t>
    </rPh>
    <rPh sb="23" eb="25">
      <t>ノウカ</t>
    </rPh>
    <rPh sb="26" eb="27">
      <t>ナマ</t>
    </rPh>
    <rPh sb="29" eb="30">
      <t>マタ</t>
    </rPh>
    <rPh sb="31" eb="34">
      <t>タイヒ</t>
    </rPh>
    <rPh sb="35" eb="37">
      <t>コウニュウ</t>
    </rPh>
    <rPh sb="39" eb="41">
      <t>ケイヒ</t>
    </rPh>
    <rPh sb="42" eb="44">
      <t>サガク</t>
    </rPh>
    <phoneticPr fontId="3"/>
  </si>
  <si>
    <t>　　　　事　業　実　施　前</t>
    <rPh sb="4" eb="7">
      <t>ジギョウ</t>
    </rPh>
    <rPh sb="8" eb="11">
      <t>ジッシ</t>
    </rPh>
    <rPh sb="12" eb="13">
      <t>マエ</t>
    </rPh>
    <phoneticPr fontId="3"/>
  </si>
  <si>
    <t>①生ふん購入</t>
    <rPh sb="1" eb="2">
      <t>ナマ</t>
    </rPh>
    <rPh sb="4" eb="6">
      <t>コウニュウ</t>
    </rPh>
    <phoneticPr fontId="3"/>
  </si>
  <si>
    <t>②購入単価</t>
    <rPh sb="1" eb="3">
      <t>コウニュウ</t>
    </rPh>
    <rPh sb="3" eb="5">
      <t>タンカ</t>
    </rPh>
    <phoneticPr fontId="3"/>
  </si>
  <si>
    <t>③購入費</t>
    <rPh sb="1" eb="4">
      <t>コウニュウヒ</t>
    </rPh>
    <phoneticPr fontId="3"/>
  </si>
  <si>
    <t>④たい肥購入</t>
    <rPh sb="1" eb="4">
      <t>タイヒ</t>
    </rPh>
    <rPh sb="4" eb="6">
      <t>コウニュウ</t>
    </rPh>
    <phoneticPr fontId="3"/>
  </si>
  <si>
    <t>⑤購入単価</t>
    <rPh sb="1" eb="3">
      <t>コウニュウ</t>
    </rPh>
    <rPh sb="3" eb="5">
      <t>タンカ</t>
    </rPh>
    <phoneticPr fontId="3"/>
  </si>
  <si>
    <t>⑥購入費</t>
    <rPh sb="1" eb="4">
      <t>コウニュウヒ</t>
    </rPh>
    <phoneticPr fontId="3"/>
  </si>
  <si>
    <t>⑦生ふん又は</t>
    <rPh sb="1" eb="2">
      <t>ナマ</t>
    </rPh>
    <rPh sb="4" eb="5">
      <t>マタ</t>
    </rPh>
    <phoneticPr fontId="3"/>
  </si>
  <si>
    <t>　量</t>
    <rPh sb="1" eb="2">
      <t>リョウ</t>
    </rPh>
    <phoneticPr fontId="3"/>
  </si>
  <si>
    <t xml:space="preserve">  量</t>
    <rPh sb="2" eb="3">
      <t>コウニュウリョウ</t>
    </rPh>
    <phoneticPr fontId="3"/>
  </si>
  <si>
    <t>　たい肥の購</t>
    <rPh sb="1" eb="4">
      <t>タイヒ</t>
    </rPh>
    <rPh sb="5" eb="6">
      <t>コウニュウ</t>
    </rPh>
    <phoneticPr fontId="3"/>
  </si>
  <si>
    <t>農家別</t>
    <rPh sb="0" eb="2">
      <t>ノウカ</t>
    </rPh>
    <rPh sb="2" eb="3">
      <t>ベツ</t>
    </rPh>
    <phoneticPr fontId="3"/>
  </si>
  <si>
    <t xml:space="preserve">     （ｔ／年）</t>
    <rPh sb="8" eb="9">
      <t>ネン</t>
    </rPh>
    <phoneticPr fontId="3"/>
  </si>
  <si>
    <t xml:space="preserve">    （円/ ｔ ）</t>
    <rPh sb="5" eb="6">
      <t>エン</t>
    </rPh>
    <phoneticPr fontId="3"/>
  </si>
  <si>
    <t xml:space="preserve">     （千円 ）</t>
    <rPh sb="6" eb="7">
      <t>セン</t>
    </rPh>
    <rPh sb="7" eb="8">
      <t>エン</t>
    </rPh>
    <phoneticPr fontId="3"/>
  </si>
  <si>
    <t xml:space="preserve">     （t/年）</t>
    <rPh sb="8" eb="9">
      <t>ネン</t>
    </rPh>
    <phoneticPr fontId="3"/>
  </si>
  <si>
    <t xml:space="preserve">   （円/ ｔ ）</t>
    <rPh sb="4" eb="5">
      <t>エン</t>
    </rPh>
    <phoneticPr fontId="3"/>
  </si>
  <si>
    <t xml:space="preserve">  入計③+⑥</t>
    <rPh sb="2" eb="3">
      <t>コウニュウ</t>
    </rPh>
    <rPh sb="3" eb="4">
      <t>ケイ</t>
    </rPh>
    <phoneticPr fontId="3"/>
  </si>
  <si>
    <t>　　　　事　業　実　施　後</t>
    <rPh sb="4" eb="7">
      <t>ジギョウ</t>
    </rPh>
    <rPh sb="8" eb="11">
      <t>ジッシ</t>
    </rPh>
    <rPh sb="12" eb="13">
      <t>ゴ</t>
    </rPh>
    <phoneticPr fontId="3"/>
  </si>
  <si>
    <t>⑧生ふん購入</t>
    <rPh sb="1" eb="2">
      <t>ナマ</t>
    </rPh>
    <rPh sb="4" eb="6">
      <t>コウニュウ</t>
    </rPh>
    <phoneticPr fontId="3"/>
  </si>
  <si>
    <t>⑨購入単価</t>
    <rPh sb="1" eb="3">
      <t>コウニュウ</t>
    </rPh>
    <rPh sb="3" eb="5">
      <t>タンカ</t>
    </rPh>
    <phoneticPr fontId="3"/>
  </si>
  <si>
    <t>⑩購入費</t>
    <rPh sb="1" eb="4">
      <t>コウニュウヒ</t>
    </rPh>
    <phoneticPr fontId="3"/>
  </si>
  <si>
    <t>⑪たい肥購入</t>
    <rPh sb="1" eb="4">
      <t>タイヒ</t>
    </rPh>
    <rPh sb="4" eb="6">
      <t>コウニュウ</t>
    </rPh>
    <phoneticPr fontId="3"/>
  </si>
  <si>
    <t>⑫購入単価</t>
    <rPh sb="1" eb="3">
      <t>コウニュウ</t>
    </rPh>
    <rPh sb="3" eb="5">
      <t>タンカ</t>
    </rPh>
    <phoneticPr fontId="3"/>
  </si>
  <si>
    <t>⑬購入費</t>
    <rPh sb="1" eb="4">
      <t>コウニュウヒ</t>
    </rPh>
    <phoneticPr fontId="3"/>
  </si>
  <si>
    <t>⑭生ふん又はた</t>
    <rPh sb="1" eb="2">
      <t>ナマ</t>
    </rPh>
    <rPh sb="4" eb="5">
      <t>マタ</t>
    </rPh>
    <phoneticPr fontId="3"/>
  </si>
  <si>
    <t>年効果</t>
    <rPh sb="0" eb="1">
      <t>ネン</t>
    </rPh>
    <rPh sb="1" eb="3">
      <t>コウカ</t>
    </rPh>
    <phoneticPr fontId="3"/>
  </si>
  <si>
    <t xml:space="preserve">  ⑧*⑨</t>
    <phoneticPr fontId="3"/>
  </si>
  <si>
    <t xml:space="preserve">  ⑪*⑫</t>
    <phoneticPr fontId="3"/>
  </si>
  <si>
    <t>　い肥の購入計</t>
    <rPh sb="2" eb="3">
      <t>コエ</t>
    </rPh>
    <rPh sb="4" eb="5">
      <t>コウニュウ</t>
    </rPh>
    <rPh sb="5" eb="6">
      <t>ニュウ</t>
    </rPh>
    <rPh sb="6" eb="7">
      <t>ケイ</t>
    </rPh>
    <phoneticPr fontId="3"/>
  </si>
  <si>
    <t>　　⑦－⑭</t>
    <phoneticPr fontId="3"/>
  </si>
  <si>
    <t xml:space="preserve">    （ｔ／年）</t>
    <rPh sb="7" eb="8">
      <t>ネン</t>
    </rPh>
    <phoneticPr fontId="3"/>
  </si>
  <si>
    <t xml:space="preserve">  ⑩+⑬（千円）</t>
    <rPh sb="6" eb="8">
      <t>センエン</t>
    </rPh>
    <phoneticPr fontId="3"/>
  </si>
  <si>
    <t>　　　　　　　ウ）たい肥等の受け手に係る費用の総計</t>
    <rPh sb="9" eb="12">
      <t>タイヒ</t>
    </rPh>
    <rPh sb="12" eb="13">
      <t>トウ</t>
    </rPh>
    <rPh sb="14" eb="17">
      <t>ウケテ</t>
    </rPh>
    <rPh sb="18" eb="19">
      <t>カカ</t>
    </rPh>
    <rPh sb="20" eb="22">
      <t>ヒヨウ</t>
    </rPh>
    <rPh sb="23" eb="25">
      <t>ソウケイ</t>
    </rPh>
    <phoneticPr fontId="3"/>
  </si>
  <si>
    <t>　　　　ア）の⑦＋イ）の⑮</t>
    <phoneticPr fontId="3"/>
  </si>
  <si>
    <t>　　　千円</t>
    <rPh sb="3" eb="5">
      <t>センエン</t>
    </rPh>
    <phoneticPr fontId="3"/>
  </si>
  <si>
    <t>　　　　（エ）  生産資材（たい肥）の受入経費低減効果</t>
    <rPh sb="9" eb="11">
      <t>セイサン</t>
    </rPh>
    <rPh sb="11" eb="13">
      <t>シザイ</t>
    </rPh>
    <rPh sb="14" eb="17">
      <t>タイヒ</t>
    </rPh>
    <rPh sb="19" eb="21">
      <t>ウケイ</t>
    </rPh>
    <rPh sb="21" eb="23">
      <t>ケイヒ</t>
    </rPh>
    <rPh sb="23" eb="25">
      <t>テイゲン</t>
    </rPh>
    <rPh sb="25" eb="27">
      <t>コウカ</t>
    </rPh>
    <phoneticPr fontId="3"/>
  </si>
  <si>
    <t>（ア）のエ）</t>
    <phoneticPr fontId="3"/>
  </si>
  <si>
    <t>（イ）のエ）</t>
    <phoneticPr fontId="3"/>
  </si>
  <si>
    <t>（ウ）のウ）</t>
    <phoneticPr fontId="3"/>
  </si>
  <si>
    <t xml:space="preserve">     効果計</t>
    <rPh sb="5" eb="7">
      <t>コウカ</t>
    </rPh>
    <rPh sb="7" eb="8">
      <t>ゴウケイ</t>
    </rPh>
    <phoneticPr fontId="3"/>
  </si>
  <si>
    <t>　　ウ）物流合理化効果合計</t>
    <rPh sb="4" eb="6">
      <t>ブツリュウ</t>
    </rPh>
    <rPh sb="6" eb="9">
      <t>ゴウリカ</t>
    </rPh>
    <rPh sb="9" eb="11">
      <t>コウカ</t>
    </rPh>
    <rPh sb="11" eb="13">
      <t>ゴウケイ</t>
    </rPh>
    <phoneticPr fontId="3"/>
  </si>
  <si>
    <t>（ア）輸送費低減効果</t>
    <rPh sb="3" eb="6">
      <t>ユソウヒ</t>
    </rPh>
    <rPh sb="6" eb="8">
      <t>テイゲン</t>
    </rPh>
    <rPh sb="8" eb="10">
      <t>コウカ</t>
    </rPh>
    <phoneticPr fontId="3"/>
  </si>
  <si>
    <t>（イ）乾燥調製施設等に係る物流経費低減効果</t>
    <rPh sb="3" eb="5">
      <t>カンソウ</t>
    </rPh>
    <rPh sb="5" eb="7">
      <t>チョウセイ</t>
    </rPh>
    <rPh sb="7" eb="9">
      <t>シセツ</t>
    </rPh>
    <rPh sb="9" eb="10">
      <t>トウ</t>
    </rPh>
    <rPh sb="11" eb="12">
      <t>カカ</t>
    </rPh>
    <rPh sb="13" eb="15">
      <t>ブツリュウ</t>
    </rPh>
    <rPh sb="15" eb="17">
      <t>ケイヒ</t>
    </rPh>
    <rPh sb="17" eb="19">
      <t>テイゲン</t>
    </rPh>
    <rPh sb="19" eb="21">
      <t>コウカ</t>
    </rPh>
    <phoneticPr fontId="3"/>
  </si>
  <si>
    <t>ウ　有機物供給施設に係る物流経費低減効果</t>
    <rPh sb="2" eb="5">
      <t>ユウキブツ</t>
    </rPh>
    <rPh sb="5" eb="7">
      <t>キョウキュウ</t>
    </rPh>
    <rPh sb="7" eb="9">
      <t>シセツ</t>
    </rPh>
    <rPh sb="10" eb="11">
      <t>カカ</t>
    </rPh>
    <rPh sb="12" eb="14">
      <t>ブツリュウ</t>
    </rPh>
    <rPh sb="14" eb="16">
      <t>ケイヒ</t>
    </rPh>
    <rPh sb="16" eb="18">
      <t>テイゲン</t>
    </rPh>
    <rPh sb="18" eb="20">
      <t>コウカ</t>
    </rPh>
    <phoneticPr fontId="3"/>
  </si>
  <si>
    <t>　　　　　　　　　　　 合　計</t>
    <rPh sb="12" eb="15">
      <t>ゴウケイ</t>
    </rPh>
    <phoneticPr fontId="3"/>
  </si>
  <si>
    <t>　(オ)副産物産出算出効果</t>
    <rPh sb="4" eb="7">
      <t>フクサンブツ</t>
    </rPh>
    <rPh sb="7" eb="9">
      <t>サンシュツ</t>
    </rPh>
    <rPh sb="9" eb="11">
      <t>サンシュツ</t>
    </rPh>
    <rPh sb="11" eb="13">
      <t>コウカ</t>
    </rPh>
    <phoneticPr fontId="3"/>
  </si>
  <si>
    <t>副産物製品名</t>
    <rPh sb="0" eb="3">
      <t>フクサンブツ</t>
    </rPh>
    <rPh sb="3" eb="6">
      <t>セイヒンメイ</t>
    </rPh>
    <phoneticPr fontId="3"/>
  </si>
  <si>
    <t>②販売予定数</t>
    <rPh sb="1" eb="3">
      <t>ハンバイ</t>
    </rPh>
    <rPh sb="3" eb="5">
      <t>ヨテイ</t>
    </rPh>
    <rPh sb="5" eb="6">
      <t>スウリョウ</t>
    </rPh>
    <phoneticPr fontId="3"/>
  </si>
  <si>
    <t>③販売予定</t>
    <rPh sb="1" eb="3">
      <t>ハンバイ</t>
    </rPh>
    <rPh sb="3" eb="5">
      <t>ヨテイ</t>
    </rPh>
    <phoneticPr fontId="3"/>
  </si>
  <si>
    <t xml:space="preserve">  に同じ副産</t>
    <rPh sb="3" eb="4">
      <t>オナ</t>
    </rPh>
    <rPh sb="5" eb="6">
      <t>フク</t>
    </rPh>
    <rPh sb="6" eb="7">
      <t>サン</t>
    </rPh>
    <phoneticPr fontId="3"/>
  </si>
  <si>
    <t>量</t>
    <rPh sb="0" eb="1">
      <t>スウリョウ</t>
    </rPh>
    <phoneticPr fontId="3"/>
  </si>
  <si>
    <t>②*③－①</t>
    <phoneticPr fontId="3"/>
  </si>
  <si>
    <t xml:space="preserve">  物を販売し</t>
    <rPh sb="2" eb="3">
      <t>ブツ</t>
    </rPh>
    <rPh sb="4" eb="6">
      <t>ハンバイ</t>
    </rPh>
    <phoneticPr fontId="3"/>
  </si>
  <si>
    <t xml:space="preserve">  ていた場合</t>
    <rPh sb="5" eb="7">
      <t>バアイ</t>
    </rPh>
    <phoneticPr fontId="3"/>
  </si>
  <si>
    <t>　の収益(千円)</t>
    <rPh sb="2" eb="4">
      <t>シュウエキ</t>
    </rPh>
    <rPh sb="5" eb="7">
      <t>センエン</t>
    </rPh>
    <phoneticPr fontId="3"/>
  </si>
  <si>
    <t>（千円/ｔ）</t>
    <rPh sb="1" eb="2">
      <t>セン</t>
    </rPh>
    <rPh sb="2" eb="3">
      <t>エン</t>
    </rPh>
    <phoneticPr fontId="3"/>
  </si>
  <si>
    <t>　(カ)生産力維持効果</t>
    <rPh sb="4" eb="7">
      <t>セイサンリョク</t>
    </rPh>
    <rPh sb="7" eb="9">
      <t>イジ</t>
    </rPh>
    <rPh sb="9" eb="11">
      <t>コウカ</t>
    </rPh>
    <phoneticPr fontId="3"/>
  </si>
  <si>
    <t>　　ア）農業生産を維持する効果</t>
    <rPh sb="4" eb="6">
      <t>ノウギョウ</t>
    </rPh>
    <rPh sb="6" eb="7">
      <t>ショウ</t>
    </rPh>
    <rPh sb="7" eb="8">
      <t>サン</t>
    </rPh>
    <rPh sb="9" eb="11">
      <t>イジ</t>
    </rPh>
    <rPh sb="13" eb="15">
      <t>コウカ</t>
    </rPh>
    <phoneticPr fontId="3"/>
  </si>
  <si>
    <t>　　　　　　　　　　作付面積(ha)</t>
    <rPh sb="10" eb="12">
      <t>サクツケ</t>
    </rPh>
    <rPh sb="12" eb="14">
      <t>メンセキ</t>
    </rPh>
    <phoneticPr fontId="3"/>
  </si>
  <si>
    <t>⑤減少生産量</t>
    <rPh sb="1" eb="3">
      <t>ゲンショウ</t>
    </rPh>
    <rPh sb="3" eb="5">
      <t>セイサン</t>
    </rPh>
    <rPh sb="5" eb="6">
      <t>リョウ</t>
    </rPh>
    <phoneticPr fontId="3"/>
  </si>
  <si>
    <t>①事業実施前</t>
    <rPh sb="1" eb="3">
      <t>ジギョウ</t>
    </rPh>
    <rPh sb="3" eb="5">
      <t>ジッシ</t>
    </rPh>
    <rPh sb="5" eb="6">
      <t>ゼン</t>
    </rPh>
    <phoneticPr fontId="3"/>
  </si>
  <si>
    <t>②機械・施設を導入しない場合の作付面積(見込)</t>
    <rPh sb="1" eb="3">
      <t>キカイ</t>
    </rPh>
    <rPh sb="4" eb="6">
      <t>シセツ</t>
    </rPh>
    <rPh sb="7" eb="9">
      <t>ドウニュウ</t>
    </rPh>
    <phoneticPr fontId="3"/>
  </si>
  <si>
    <t>②の把握方法及び作付減少の理由</t>
    <rPh sb="2" eb="4">
      <t>ハアク</t>
    </rPh>
    <rPh sb="4" eb="6">
      <t>ホウホウ</t>
    </rPh>
    <rPh sb="6" eb="7">
      <t>オヨ</t>
    </rPh>
    <rPh sb="8" eb="10">
      <t>サクツケ</t>
    </rPh>
    <rPh sb="10" eb="12">
      <t>ゲンショウ</t>
    </rPh>
    <phoneticPr fontId="3"/>
  </si>
  <si>
    <t>③増減</t>
    <rPh sb="1" eb="3">
      <t>ゾウゲン</t>
    </rPh>
    <phoneticPr fontId="3"/>
  </si>
  <si>
    <t>の単収</t>
    <rPh sb="1" eb="3">
      <t>タンシュウ</t>
    </rPh>
    <phoneticPr fontId="3"/>
  </si>
  <si>
    <t>①－②</t>
    <phoneticPr fontId="3"/>
  </si>
  <si>
    <t>（kg/10a）</t>
    <phoneticPr fontId="3"/>
  </si>
  <si>
    <t>　 合　計</t>
    <rPh sb="2" eb="5">
      <t>ゴウケイ</t>
    </rPh>
    <phoneticPr fontId="3"/>
  </si>
  <si>
    <t>⑦所得率</t>
    <rPh sb="1" eb="4">
      <t>ショトクリツ</t>
    </rPh>
    <phoneticPr fontId="3"/>
  </si>
  <si>
    <t>⑧生産コスト節減効果（労働費）との重複</t>
  </si>
  <si>
    <t>⑨重複労働</t>
    <rPh sb="1" eb="3">
      <t>チョウフク</t>
    </rPh>
    <rPh sb="3" eb="5">
      <t>ロウドウ</t>
    </rPh>
    <phoneticPr fontId="3"/>
  </si>
  <si>
    <t xml:space="preserve">⑩労賃単価 </t>
    <rPh sb="1" eb="3">
      <t>ロウチン</t>
    </rPh>
    <rPh sb="3" eb="5">
      <t>タンカ</t>
    </rPh>
    <phoneticPr fontId="3"/>
  </si>
  <si>
    <t xml:space="preserve"> ⑨*⑩</t>
    <phoneticPr fontId="3"/>
  </si>
  <si>
    <t>（⑤*⑥*⑦－⑧）</t>
    <phoneticPr fontId="3"/>
  </si>
  <si>
    <t xml:space="preserve"> (円/hr)</t>
    <rPh sb="2" eb="3">
      <t>エン</t>
    </rPh>
    <phoneticPr fontId="3"/>
  </si>
  <si>
    <t>⑦の所得率算出の具体的な</t>
    <rPh sb="2" eb="4">
      <t>ショトク</t>
    </rPh>
    <rPh sb="4" eb="5">
      <t>リツ</t>
    </rPh>
    <rPh sb="5" eb="7">
      <t>サンシュツ</t>
    </rPh>
    <rPh sb="8" eb="11">
      <t>グタイテキ</t>
    </rPh>
    <phoneticPr fontId="3"/>
  </si>
  <si>
    <t>　　イ）土壌生産力を維持する効果</t>
    <rPh sb="4" eb="6">
      <t>ドジョウ</t>
    </rPh>
    <rPh sb="6" eb="9">
      <t>セイサンリョク</t>
    </rPh>
    <rPh sb="10" eb="12">
      <t>イジ</t>
    </rPh>
    <rPh sb="14" eb="16">
      <t>コウカ</t>
    </rPh>
    <phoneticPr fontId="3"/>
  </si>
  <si>
    <t>　　　　　　（小規模土地基盤整備の場合）</t>
    <rPh sb="7" eb="10">
      <t>ショウキボ</t>
    </rPh>
    <rPh sb="10" eb="12">
      <t>トチ</t>
    </rPh>
    <rPh sb="12" eb="14">
      <t>キバン</t>
    </rPh>
    <rPh sb="14" eb="16">
      <t>セイビ</t>
    </rPh>
    <rPh sb="17" eb="19">
      <t>バアイ</t>
    </rPh>
    <phoneticPr fontId="3"/>
  </si>
  <si>
    <t>③事業を取り組</t>
    <rPh sb="1" eb="3">
      <t>ジギョウ</t>
    </rPh>
    <rPh sb="4" eb="5">
      <t>ト</t>
    </rPh>
    <rPh sb="6" eb="7">
      <t>クミ</t>
    </rPh>
    <phoneticPr fontId="3"/>
  </si>
  <si>
    <t>⑤事業を取り組</t>
    <rPh sb="1" eb="3">
      <t>ジギョウ</t>
    </rPh>
    <rPh sb="4" eb="5">
      <t>ト</t>
    </rPh>
    <rPh sb="6" eb="7">
      <t>ク</t>
    </rPh>
    <phoneticPr fontId="3"/>
  </si>
  <si>
    <t>⑥事業実施前の</t>
    <rPh sb="1" eb="3">
      <t>ジギョウ</t>
    </rPh>
    <rPh sb="3" eb="5">
      <t>ジッシ</t>
    </rPh>
    <rPh sb="5" eb="6">
      <t>マエ</t>
    </rPh>
    <phoneticPr fontId="3"/>
  </si>
  <si>
    <t>⑦事業を取り組ま</t>
    <rPh sb="1" eb="3">
      <t>ジギョウ</t>
    </rPh>
    <rPh sb="4" eb="5">
      <t>ト</t>
    </rPh>
    <rPh sb="6" eb="7">
      <t>ク</t>
    </rPh>
    <phoneticPr fontId="3"/>
  </si>
  <si>
    <t>単収</t>
    <rPh sb="0" eb="2">
      <t>タンシュウ</t>
    </rPh>
    <phoneticPr fontId="3"/>
  </si>
  <si>
    <t>まない場合の</t>
    <rPh sb="3" eb="5">
      <t>バアイ</t>
    </rPh>
    <phoneticPr fontId="3"/>
  </si>
  <si>
    <t xml:space="preserve"> ない場合の販売</t>
    <rPh sb="3" eb="5">
      <t>バアイ</t>
    </rPh>
    <rPh sb="6" eb="8">
      <t>ハンバイ</t>
    </rPh>
    <phoneticPr fontId="3"/>
  </si>
  <si>
    <t>⑥－⑦</t>
    <phoneticPr fontId="3"/>
  </si>
  <si>
    <t xml:space="preserve"> 単収</t>
    <rPh sb="1" eb="3">
      <t>タンシュウ</t>
    </rPh>
    <phoneticPr fontId="3"/>
  </si>
  <si>
    <t>①*②*④</t>
    <phoneticPr fontId="3"/>
  </si>
  <si>
    <t>額①*③*⑤</t>
    <rPh sb="0" eb="1">
      <t>ガク</t>
    </rPh>
    <phoneticPr fontId="3"/>
  </si>
  <si>
    <t>ｈａ</t>
    <phoneticPr fontId="3"/>
  </si>
  <si>
    <t>③の事業を取り組まない場合の単収</t>
    <rPh sb="2" eb="4">
      <t>ジギョウ</t>
    </rPh>
    <rPh sb="5" eb="6">
      <t>ト</t>
    </rPh>
    <rPh sb="7" eb="8">
      <t>ク</t>
    </rPh>
    <rPh sb="11" eb="13">
      <t>バアイ</t>
    </rPh>
    <rPh sb="14" eb="16">
      <t>タンシュウ</t>
    </rPh>
    <phoneticPr fontId="3"/>
  </si>
  <si>
    <t>⑤の事業を取り組まない場合の販売</t>
    <rPh sb="2" eb="4">
      <t>ジギョウ</t>
    </rPh>
    <rPh sb="5" eb="6">
      <t>ト</t>
    </rPh>
    <rPh sb="7" eb="8">
      <t>ク</t>
    </rPh>
    <rPh sb="11" eb="13">
      <t>バアイ</t>
    </rPh>
    <rPh sb="14" eb="16">
      <t>ハンバイ</t>
    </rPh>
    <phoneticPr fontId="3"/>
  </si>
  <si>
    <t>単価の具体的な見込み方法</t>
    <rPh sb="0" eb="2">
      <t>タンカ</t>
    </rPh>
    <rPh sb="3" eb="6">
      <t>グタイテキ</t>
    </rPh>
    <rPh sb="7" eb="9">
      <t>ミコ</t>
    </rPh>
    <rPh sb="10" eb="11">
      <t>カタ</t>
    </rPh>
    <rPh sb="11" eb="12">
      <t>ホウ</t>
    </rPh>
    <phoneticPr fontId="3"/>
  </si>
  <si>
    <t>　　ウ）生産力維持効果計</t>
    <rPh sb="4" eb="7">
      <t>セイサンリョク</t>
    </rPh>
    <rPh sb="7" eb="9">
      <t>イジ</t>
    </rPh>
    <rPh sb="9" eb="11">
      <t>コウカ</t>
    </rPh>
    <rPh sb="11" eb="12">
      <t>ケイ</t>
    </rPh>
    <phoneticPr fontId="3"/>
  </si>
  <si>
    <t>（ア）農業生産を維持する効果</t>
    <rPh sb="3" eb="5">
      <t>ノウギョウ</t>
    </rPh>
    <rPh sb="5" eb="6">
      <t>ショウ</t>
    </rPh>
    <rPh sb="6" eb="7">
      <t>サン</t>
    </rPh>
    <rPh sb="8" eb="10">
      <t>イジ</t>
    </rPh>
    <rPh sb="12" eb="14">
      <t>コウカ</t>
    </rPh>
    <phoneticPr fontId="3"/>
  </si>
  <si>
    <t>（イ）土壌生産力を維持する効果</t>
    <rPh sb="3" eb="5">
      <t>ドジョウ</t>
    </rPh>
    <rPh sb="5" eb="8">
      <t>セイサンリョク</t>
    </rPh>
    <rPh sb="9" eb="11">
      <t>イジ</t>
    </rPh>
    <rPh sb="13" eb="15">
      <t>コウカ</t>
    </rPh>
    <phoneticPr fontId="3"/>
  </si>
  <si>
    <t>計</t>
    <rPh sb="0" eb="1">
      <t>ケイ</t>
    </rPh>
    <phoneticPr fontId="3"/>
  </si>
  <si>
    <t>　(キ)被害防止生産安定効果</t>
    <rPh sb="4" eb="6">
      <t>ヒガイ</t>
    </rPh>
    <rPh sb="6" eb="8">
      <t>ボウシ</t>
    </rPh>
    <rPh sb="8" eb="10">
      <t>セイサン</t>
    </rPh>
    <rPh sb="10" eb="12">
      <t>アンテイ</t>
    </rPh>
    <rPh sb="12" eb="14">
      <t>コウカ</t>
    </rPh>
    <phoneticPr fontId="3"/>
  </si>
  <si>
    <t>　　ア）施設等の導入による気象災害等からの被害防止生産安定効果</t>
    <rPh sb="4" eb="6">
      <t>シセツ</t>
    </rPh>
    <rPh sb="6" eb="7">
      <t>トウ</t>
    </rPh>
    <rPh sb="8" eb="10">
      <t>ドウニュウ</t>
    </rPh>
    <rPh sb="13" eb="15">
      <t>キショウ</t>
    </rPh>
    <rPh sb="15" eb="17">
      <t>サイガイ</t>
    </rPh>
    <rPh sb="17" eb="18">
      <t>ナド</t>
    </rPh>
    <rPh sb="21" eb="23">
      <t>ヒガイ</t>
    </rPh>
    <rPh sb="23" eb="25">
      <t>ボウシ</t>
    </rPh>
    <rPh sb="25" eb="27">
      <t>セイサン</t>
    </rPh>
    <rPh sb="27" eb="29">
      <t>アンテイ</t>
    </rPh>
    <rPh sb="29" eb="31">
      <t>コウカ</t>
    </rPh>
    <phoneticPr fontId="3"/>
  </si>
  <si>
    <t>　　　　　（産地管理施設、農産物被害防止施設の場合）</t>
    <rPh sb="6" eb="8">
      <t>サンチ</t>
    </rPh>
    <rPh sb="8" eb="10">
      <t>カンリ</t>
    </rPh>
    <rPh sb="10" eb="12">
      <t>シセツ</t>
    </rPh>
    <rPh sb="13" eb="16">
      <t>ノウサンブツ</t>
    </rPh>
    <rPh sb="16" eb="18">
      <t>ヒガイ</t>
    </rPh>
    <rPh sb="18" eb="20">
      <t>ボウシ</t>
    </rPh>
    <rPh sb="20" eb="22">
      <t>シセツ</t>
    </rPh>
    <rPh sb="23" eb="25">
      <t>バアイ</t>
    </rPh>
    <phoneticPr fontId="3"/>
  </si>
  <si>
    <t>事業実施前の被害の状況</t>
    <rPh sb="0" eb="2">
      <t>ジギョウ</t>
    </rPh>
    <rPh sb="2" eb="4">
      <t>ジッシ</t>
    </rPh>
    <rPh sb="4" eb="5">
      <t>マエ</t>
    </rPh>
    <rPh sb="6" eb="8">
      <t>ヒガイ</t>
    </rPh>
    <rPh sb="9" eb="11">
      <t>ジョウキョウ</t>
    </rPh>
    <phoneticPr fontId="3"/>
  </si>
  <si>
    <t>①被害により</t>
    <rPh sb="1" eb="3">
      <t>ヒガイ</t>
    </rPh>
    <phoneticPr fontId="3"/>
  </si>
  <si>
    <t>③被害により</t>
    <rPh sb="1" eb="3">
      <t>ヒガイ</t>
    </rPh>
    <phoneticPr fontId="3"/>
  </si>
  <si>
    <t>④③の被害によ</t>
    <rPh sb="3" eb="5">
      <t>ヒガイ</t>
    </rPh>
    <phoneticPr fontId="3"/>
  </si>
  <si>
    <t>　出荷出来な</t>
    <rPh sb="1" eb="3">
      <t>シュッカ</t>
    </rPh>
    <rPh sb="3" eb="5">
      <t>デキ</t>
    </rPh>
    <phoneticPr fontId="3"/>
  </si>
  <si>
    <t>　の平均販売</t>
    <rPh sb="2" eb="3">
      <t>ヒラ</t>
    </rPh>
    <rPh sb="3" eb="4">
      <t>ヘイキン</t>
    </rPh>
    <rPh sb="4" eb="6">
      <t>ハンバイ</t>
    </rPh>
    <phoneticPr fontId="3"/>
  </si>
  <si>
    <t>　品質低下し</t>
    <rPh sb="1" eb="3">
      <t>ヒンシツ</t>
    </rPh>
    <rPh sb="3" eb="5">
      <t>テイカ</t>
    </rPh>
    <phoneticPr fontId="3"/>
  </si>
  <si>
    <t xml:space="preserve">  る平均販売単</t>
    <rPh sb="3" eb="5">
      <t>ヘイキン</t>
    </rPh>
    <rPh sb="5" eb="7">
      <t>ハンバイ</t>
    </rPh>
    <rPh sb="7" eb="8">
      <t>タン</t>
    </rPh>
    <phoneticPr fontId="3"/>
  </si>
  <si>
    <t xml:space="preserve">  １０年間に</t>
    <rPh sb="4" eb="6">
      <t>ネンカン</t>
    </rPh>
    <phoneticPr fontId="3"/>
  </si>
  <si>
    <t>被害額</t>
    <rPh sb="0" eb="2">
      <t>ヒガイ</t>
    </rPh>
    <rPh sb="2" eb="3">
      <t>ガク</t>
    </rPh>
    <phoneticPr fontId="3"/>
  </si>
  <si>
    <t>　くなった量</t>
    <rPh sb="5" eb="6">
      <t>リョウ</t>
    </rPh>
    <phoneticPr fontId="3"/>
  </si>
  <si>
    <t>価格</t>
    <rPh sb="0" eb="2">
      <t>カカク</t>
    </rPh>
    <phoneticPr fontId="3"/>
  </si>
  <si>
    <t>　て出荷した量</t>
    <rPh sb="2" eb="4">
      <t>シュッカ</t>
    </rPh>
    <rPh sb="6" eb="7">
      <t>リョウ</t>
    </rPh>
    <phoneticPr fontId="3"/>
  </si>
  <si>
    <t xml:space="preserve"> 価下落額</t>
    <rPh sb="1" eb="2">
      <t>アタイ</t>
    </rPh>
    <rPh sb="2" eb="4">
      <t>ゲラク</t>
    </rPh>
    <rPh sb="4" eb="5">
      <t>ガク</t>
    </rPh>
    <phoneticPr fontId="3"/>
  </si>
  <si>
    <t xml:space="preserve">  おける気象</t>
    <rPh sb="5" eb="7">
      <t>キショウ</t>
    </rPh>
    <phoneticPr fontId="3"/>
  </si>
  <si>
    <t>（①*②+③*④）</t>
  </si>
  <si>
    <t xml:space="preserve">   （ ｔ ）</t>
    <phoneticPr fontId="3"/>
  </si>
  <si>
    <t xml:space="preserve">   （千円/ｔ）</t>
    <rPh sb="4" eb="6">
      <t>センエン</t>
    </rPh>
    <phoneticPr fontId="3"/>
  </si>
  <si>
    <t xml:space="preserve">   （ ｔ /年）</t>
    <rPh sb="8" eb="9">
      <t>ネン</t>
    </rPh>
    <phoneticPr fontId="3"/>
  </si>
  <si>
    <t xml:space="preserve"> 　災害の割合(%)  </t>
    <rPh sb="2" eb="4">
      <t>サイガイ</t>
    </rPh>
    <rPh sb="5" eb="7">
      <t>ワリアイ</t>
    </rPh>
    <phoneticPr fontId="3"/>
  </si>
  <si>
    <t>*⑤　　千円</t>
    <rPh sb="4" eb="6">
      <t>センエン</t>
    </rPh>
    <phoneticPr fontId="3"/>
  </si>
  <si>
    <t>　　合  計</t>
    <rPh sb="2" eb="6">
      <t>ゴウケイ</t>
    </rPh>
    <phoneticPr fontId="3"/>
  </si>
  <si>
    <t>事業実施後の被害の見込み</t>
    <rPh sb="0" eb="2">
      <t>ジギョウ</t>
    </rPh>
    <rPh sb="2" eb="4">
      <t>ジッシ</t>
    </rPh>
    <rPh sb="4" eb="5">
      <t>ゴ</t>
    </rPh>
    <rPh sb="6" eb="8">
      <t>ヒガイ</t>
    </rPh>
    <rPh sb="9" eb="11">
      <t>ミコ</t>
    </rPh>
    <phoneticPr fontId="3"/>
  </si>
  <si>
    <t>⑦被害により</t>
    <rPh sb="1" eb="3">
      <t>ヒガイ</t>
    </rPh>
    <phoneticPr fontId="3"/>
  </si>
  <si>
    <t>⑧被害により</t>
    <rPh sb="1" eb="3">
      <t>ヒガイ</t>
    </rPh>
    <phoneticPr fontId="3"/>
  </si>
  <si>
    <t>⑨事業実施後</t>
    <rPh sb="1" eb="3">
      <t>ジギョウ</t>
    </rPh>
    <rPh sb="3" eb="5">
      <t>ジッシ</t>
    </rPh>
    <rPh sb="5" eb="6">
      <t>ゴ</t>
    </rPh>
    <phoneticPr fontId="3"/>
  </si>
  <si>
    <t>　出荷できな</t>
    <rPh sb="1" eb="3">
      <t>シュッカ</t>
    </rPh>
    <phoneticPr fontId="3"/>
  </si>
  <si>
    <t>品質低下し</t>
    <rPh sb="0" eb="2">
      <t>ヒンシツ</t>
    </rPh>
    <rPh sb="2" eb="4">
      <t>テイカ</t>
    </rPh>
    <phoneticPr fontId="3"/>
  </si>
  <si>
    <t>の被害額</t>
    <rPh sb="1" eb="2">
      <t>ヒ</t>
    </rPh>
    <rPh sb="2" eb="3">
      <t>ヒガイ</t>
    </rPh>
    <rPh sb="3" eb="4">
      <t>ガク</t>
    </rPh>
    <phoneticPr fontId="3"/>
  </si>
  <si>
    <t>⑥-⑨</t>
    <phoneticPr fontId="3"/>
  </si>
  <si>
    <t>　くなる量</t>
    <rPh sb="4" eb="5">
      <t>リョウ</t>
    </rPh>
    <phoneticPr fontId="3"/>
  </si>
  <si>
    <t>　て出荷する量</t>
    <rPh sb="2" eb="4">
      <t>シュッカ</t>
    </rPh>
    <rPh sb="6" eb="7">
      <t>リョウ</t>
    </rPh>
    <phoneticPr fontId="3"/>
  </si>
  <si>
    <t>（⑦*②+⑧*④）</t>
  </si>
  <si>
    <t>（ｔ /年）</t>
    <rPh sb="4" eb="5">
      <t>ネン</t>
    </rPh>
    <phoneticPr fontId="3"/>
  </si>
  <si>
    <t>（ ｔ /年）</t>
    <rPh sb="5" eb="6">
      <t>ネン</t>
    </rPh>
    <phoneticPr fontId="3"/>
  </si>
  <si>
    <t>　　イ）被害防止生産安定効果計</t>
    <rPh sb="4" eb="6">
      <t>ヒガイ</t>
    </rPh>
    <rPh sb="6" eb="8">
      <t>ボウシ</t>
    </rPh>
    <rPh sb="8" eb="10">
      <t>セイサン</t>
    </rPh>
    <rPh sb="10" eb="12">
      <t>アンテイ</t>
    </rPh>
    <rPh sb="12" eb="14">
      <t>コウカ</t>
    </rPh>
    <rPh sb="14" eb="15">
      <t>ケイ</t>
    </rPh>
    <phoneticPr fontId="3"/>
  </si>
  <si>
    <t>（ア）施設等の導入による気象災害等からの被害防止生産安定効果</t>
    <phoneticPr fontId="3"/>
  </si>
  <si>
    <t>　(ク)農家雇用創出効果</t>
    <rPh sb="4" eb="6">
      <t>ノウカ</t>
    </rPh>
    <rPh sb="6" eb="8">
      <t>コヨウ</t>
    </rPh>
    <rPh sb="8" eb="10">
      <t>ソウシュツ</t>
    </rPh>
    <rPh sb="10" eb="12">
      <t>コウカ</t>
    </rPh>
    <phoneticPr fontId="3"/>
  </si>
  <si>
    <t>①計画賃金</t>
    <rPh sb="1" eb="3">
      <t>ケイカク</t>
    </rPh>
    <rPh sb="3" eb="5">
      <t>チンギン</t>
    </rPh>
    <phoneticPr fontId="3"/>
  </si>
  <si>
    <t>②当該施設での</t>
    <rPh sb="1" eb="3">
      <t>トウガイ</t>
    </rPh>
    <rPh sb="3" eb="5">
      <t>シセツ</t>
    </rPh>
    <phoneticPr fontId="3"/>
  </si>
  <si>
    <t>年効果額（千円）</t>
    <rPh sb="0" eb="1">
      <t>ネン</t>
    </rPh>
    <rPh sb="1" eb="3">
      <t>コウカ</t>
    </rPh>
    <rPh sb="3" eb="4">
      <t>ガク</t>
    </rPh>
    <rPh sb="5" eb="7">
      <t>センエン</t>
    </rPh>
    <phoneticPr fontId="3"/>
  </si>
  <si>
    <t>施設名</t>
  </si>
  <si>
    <t>農家雇用人員</t>
    <rPh sb="0" eb="2">
      <t>ノウカ</t>
    </rPh>
    <phoneticPr fontId="3"/>
  </si>
  <si>
    <t>　雇用により</t>
    <phoneticPr fontId="3"/>
  </si>
  <si>
    <t>（人）</t>
  </si>
  <si>
    <t>　失われる収入</t>
    <phoneticPr fontId="3"/>
  </si>
  <si>
    <t>③＝①－②</t>
    <phoneticPr fontId="3"/>
  </si>
  <si>
    <t>（千円／年）</t>
    <rPh sb="1" eb="3">
      <t>センエン</t>
    </rPh>
    <rPh sb="4" eb="5">
      <t>ネン</t>
    </rPh>
    <phoneticPr fontId="3"/>
  </si>
  <si>
    <t>データ出典</t>
    <rPh sb="3" eb="5">
      <t>シュッテン</t>
    </rPh>
    <phoneticPr fontId="3"/>
  </si>
  <si>
    <t>　(ケ)農業関連施設料等収入効果</t>
    <rPh sb="4" eb="6">
      <t>ノウギョウ</t>
    </rPh>
    <rPh sb="6" eb="8">
      <t>カンレン</t>
    </rPh>
    <rPh sb="8" eb="10">
      <t>シセツ</t>
    </rPh>
    <rPh sb="10" eb="12">
      <t>リョウナド</t>
    </rPh>
    <rPh sb="12" eb="14">
      <t>シュウニュウ</t>
    </rPh>
    <rPh sb="14" eb="16">
      <t>コウカ</t>
    </rPh>
    <phoneticPr fontId="3"/>
  </si>
  <si>
    <t>　　　　　（対象：交流施設）</t>
    <rPh sb="6" eb="8">
      <t>タイショウ</t>
    </rPh>
    <rPh sb="9" eb="11">
      <t>コウリュウ</t>
    </rPh>
    <rPh sb="11" eb="13">
      <t>シセツ</t>
    </rPh>
    <phoneticPr fontId="3"/>
  </si>
  <si>
    <t>計　　　　　画</t>
    <rPh sb="0" eb="1">
      <t>ケイ</t>
    </rPh>
    <rPh sb="6" eb="7">
      <t>ガ</t>
    </rPh>
    <phoneticPr fontId="3"/>
  </si>
  <si>
    <t>①総収入額</t>
    <rPh sb="1" eb="4">
      <t>ソウシュウニュウ</t>
    </rPh>
    <rPh sb="4" eb="5">
      <t>ガク</t>
    </rPh>
    <phoneticPr fontId="3"/>
  </si>
  <si>
    <t>②総支出額</t>
    <rPh sb="1" eb="2">
      <t>ソウ</t>
    </rPh>
    <rPh sb="2" eb="4">
      <t>シシュツ</t>
    </rPh>
    <rPh sb="4" eb="5">
      <t>ガク</t>
    </rPh>
    <phoneticPr fontId="3"/>
  </si>
  <si>
    <t>③按分率（％）</t>
    <rPh sb="1" eb="3">
      <t>アンブン</t>
    </rPh>
    <rPh sb="3" eb="4">
      <t>リツ</t>
    </rPh>
    <phoneticPr fontId="3"/>
  </si>
  <si>
    <t>年効果額（千円）</t>
  </si>
  <si>
    <t>④＝（①－②）×③</t>
    <phoneticPr fontId="3"/>
  </si>
  <si>
    <t>　(コ)その他の効果</t>
    <rPh sb="4" eb="7">
      <t>ソノタ</t>
    </rPh>
    <rPh sb="8" eb="10">
      <t>コウカ</t>
    </rPh>
    <phoneticPr fontId="3"/>
  </si>
  <si>
    <t>当該効果の内容</t>
    <rPh sb="0" eb="2">
      <t>トウガイ</t>
    </rPh>
    <rPh sb="2" eb="4">
      <t>コウカ</t>
    </rPh>
    <rPh sb="5" eb="7">
      <t>ナイヨウ</t>
    </rPh>
    <phoneticPr fontId="3"/>
  </si>
  <si>
    <t>当該効果が発生する理由及び他効果との重複が無いことの確認</t>
    <rPh sb="0" eb="2">
      <t>トウガイ</t>
    </rPh>
    <rPh sb="2" eb="4">
      <t>コウカ</t>
    </rPh>
    <rPh sb="5" eb="7">
      <t>ハッセイ</t>
    </rPh>
    <rPh sb="9" eb="11">
      <t>リユウ</t>
    </rPh>
    <rPh sb="11" eb="12">
      <t>オヨ</t>
    </rPh>
    <rPh sb="13" eb="14">
      <t>タ</t>
    </rPh>
    <rPh sb="14" eb="16">
      <t>コウカ</t>
    </rPh>
    <rPh sb="18" eb="20">
      <t>チョウフク</t>
    </rPh>
    <rPh sb="21" eb="22">
      <t>ナ</t>
    </rPh>
    <rPh sb="26" eb="28">
      <t>カクニン</t>
    </rPh>
    <phoneticPr fontId="3"/>
  </si>
  <si>
    <t>　　　　その他の効果合計</t>
    <rPh sb="4" eb="7">
      <t>ソノタ</t>
    </rPh>
    <rPh sb="8" eb="10">
      <t>コウカ</t>
    </rPh>
    <rPh sb="10" eb="12">
      <t>ゴウケイ</t>
    </rPh>
    <phoneticPr fontId="3"/>
  </si>
  <si>
    <t>効果名</t>
    <rPh sb="0" eb="2">
      <t>コウカ</t>
    </rPh>
    <rPh sb="2" eb="3">
      <t>メイ</t>
    </rPh>
    <phoneticPr fontId="3"/>
  </si>
  <si>
    <t>　年総効果額</t>
    <rPh sb="1" eb="2">
      <t>ネン</t>
    </rPh>
    <rPh sb="2" eb="3">
      <t>ソウ</t>
    </rPh>
    <rPh sb="3" eb="6">
      <t>コウカガク</t>
    </rPh>
    <phoneticPr fontId="3"/>
  </si>
  <si>
    <t>１　直接効果</t>
    <rPh sb="2" eb="4">
      <t>チョクセツ</t>
    </rPh>
    <rPh sb="4" eb="6">
      <t>コウカ</t>
    </rPh>
    <phoneticPr fontId="3"/>
  </si>
  <si>
    <t>　ア　生産コスト節減効果</t>
    <rPh sb="3" eb="5">
      <t>セイサン</t>
    </rPh>
    <rPh sb="8" eb="10">
      <t>セツゲン</t>
    </rPh>
    <rPh sb="10" eb="12">
      <t>コウカ</t>
    </rPh>
    <phoneticPr fontId="3"/>
  </si>
  <si>
    <t>　イ　品質向上効果</t>
    <rPh sb="3" eb="5">
      <t>ヒンシツ</t>
    </rPh>
    <rPh sb="5" eb="7">
      <t>コウジョウ</t>
    </rPh>
    <rPh sb="7" eb="9">
      <t>コウカ</t>
    </rPh>
    <phoneticPr fontId="3"/>
  </si>
  <si>
    <t>　ウ　生産力増加効果</t>
    <rPh sb="3" eb="6">
      <t>セイサンリョク</t>
    </rPh>
    <rPh sb="6" eb="7">
      <t>ゾウ</t>
    </rPh>
    <rPh sb="7" eb="8">
      <t>カコウ</t>
    </rPh>
    <rPh sb="8" eb="10">
      <t>コウカ</t>
    </rPh>
    <phoneticPr fontId="3"/>
  </si>
  <si>
    <t>　エ　物流合理化効果</t>
    <rPh sb="3" eb="5">
      <t>ブツリュウ</t>
    </rPh>
    <rPh sb="5" eb="8">
      <t>ゴウリカ</t>
    </rPh>
    <rPh sb="8" eb="10">
      <t>コウカ</t>
    </rPh>
    <phoneticPr fontId="3"/>
  </si>
  <si>
    <t>　オ　副産物産出効果</t>
    <rPh sb="3" eb="6">
      <t>フクサンブツ</t>
    </rPh>
    <rPh sb="6" eb="8">
      <t>サンシュツ</t>
    </rPh>
    <rPh sb="8" eb="10">
      <t>コウカ</t>
    </rPh>
    <phoneticPr fontId="3"/>
  </si>
  <si>
    <t>　カ　生産力維持効果</t>
    <rPh sb="3" eb="6">
      <t>セイサンリョク</t>
    </rPh>
    <rPh sb="6" eb="8">
      <t>イジ</t>
    </rPh>
    <rPh sb="8" eb="10">
      <t>コウカ</t>
    </rPh>
    <phoneticPr fontId="3"/>
  </si>
  <si>
    <t>　キ　被害防止生産安定効果</t>
    <rPh sb="3" eb="5">
      <t>ヒガイ</t>
    </rPh>
    <rPh sb="5" eb="7">
      <t>ボウシ</t>
    </rPh>
    <rPh sb="7" eb="9">
      <t>セイサン</t>
    </rPh>
    <rPh sb="9" eb="11">
      <t>アンテイ</t>
    </rPh>
    <rPh sb="11" eb="13">
      <t>コウカ</t>
    </rPh>
    <phoneticPr fontId="3"/>
  </si>
  <si>
    <t>　ク　その他効果</t>
    <rPh sb="3" eb="6">
      <t>ソノタ</t>
    </rPh>
    <rPh sb="6" eb="8">
      <t>コウカ</t>
    </rPh>
    <phoneticPr fontId="3"/>
  </si>
  <si>
    <t>　　オ）品質向上効果合計</t>
    <rPh sb="4" eb="6">
      <t>ヒンシツ</t>
    </rPh>
    <rPh sb="6" eb="8">
      <t>コウジョウ</t>
    </rPh>
    <rPh sb="8" eb="10">
      <t>コウカ</t>
    </rPh>
    <rPh sb="10" eb="12">
      <t>ゴウケイ</t>
    </rPh>
    <phoneticPr fontId="3"/>
  </si>
  <si>
    <t>（２）総合耐用年数の算出</t>
    <rPh sb="3" eb="5">
      <t>ソウゴウ</t>
    </rPh>
    <rPh sb="5" eb="7">
      <t>タイヨウ</t>
    </rPh>
    <rPh sb="7" eb="9">
      <t>ネンスウ</t>
    </rPh>
    <rPh sb="10" eb="12">
      <t>サンシュツ</t>
    </rPh>
    <phoneticPr fontId="2"/>
  </si>
  <si>
    <t>設　備　名</t>
    <rPh sb="0" eb="3">
      <t>セツビ</t>
    </rPh>
    <rPh sb="4" eb="5">
      <t>メイ</t>
    </rPh>
    <phoneticPr fontId="2"/>
  </si>
  <si>
    <t>①耐用年数</t>
    <rPh sb="1" eb="3">
      <t>タイヨウ</t>
    </rPh>
    <rPh sb="3" eb="5">
      <t>ネンスウ</t>
    </rPh>
    <phoneticPr fontId="2"/>
  </si>
  <si>
    <t>②工事費</t>
    <rPh sb="1" eb="4">
      <t>コウジヒ</t>
    </rPh>
    <phoneticPr fontId="2"/>
  </si>
  <si>
    <t>③年工事費</t>
    <rPh sb="1" eb="2">
      <t>ネンカン</t>
    </rPh>
    <rPh sb="2" eb="4">
      <t>コウジ</t>
    </rPh>
    <rPh sb="4" eb="5">
      <t>ショウキャクヒ</t>
    </rPh>
    <phoneticPr fontId="2"/>
  </si>
  <si>
    <t>備考</t>
    <rPh sb="0" eb="2">
      <t>ビコウ</t>
    </rPh>
    <phoneticPr fontId="2"/>
  </si>
  <si>
    <t>②/①</t>
    <phoneticPr fontId="2"/>
  </si>
  <si>
    <t>（年）</t>
    <rPh sb="1" eb="2">
      <t>ネン</t>
    </rPh>
    <phoneticPr fontId="2"/>
  </si>
  <si>
    <t>（千円）</t>
    <rPh sb="1" eb="2">
      <t>セン</t>
    </rPh>
    <rPh sb="2" eb="3">
      <t>センエン</t>
    </rPh>
    <phoneticPr fontId="2"/>
  </si>
  <si>
    <t>（千円）</t>
    <rPh sb="1" eb="3">
      <t>センエン</t>
    </rPh>
    <phoneticPr fontId="2"/>
  </si>
  <si>
    <t>整備事業小計Ⅰ</t>
    <rPh sb="0" eb="2">
      <t>セイビ</t>
    </rPh>
    <rPh sb="2" eb="4">
      <t>ジギョウ</t>
    </rPh>
    <rPh sb="4" eb="6">
      <t>ショウケイ</t>
    </rPh>
    <phoneticPr fontId="2"/>
  </si>
  <si>
    <t>推進事業に係る経費Ⅱ</t>
    <rPh sb="0" eb="2">
      <t>スイシン</t>
    </rPh>
    <rPh sb="2" eb="4">
      <t>ジギョウ</t>
    </rPh>
    <rPh sb="5" eb="6">
      <t>カカ</t>
    </rPh>
    <rPh sb="7" eb="9">
      <t>ケイヒ</t>
    </rPh>
    <phoneticPr fontId="2"/>
  </si>
  <si>
    <t>その他（設計書、工事雑費）Ⅲ</t>
    <rPh sb="2" eb="3">
      <t>タ</t>
    </rPh>
    <rPh sb="4" eb="7">
      <t>セッケイショ</t>
    </rPh>
    <rPh sb="8" eb="10">
      <t>コウジ</t>
    </rPh>
    <rPh sb="10" eb="12">
      <t>ザッピ</t>
    </rPh>
    <phoneticPr fontId="2"/>
  </si>
  <si>
    <t>合計（Ⅰ＋Ⅱ＋Ⅲ）</t>
    <rPh sb="0" eb="1">
      <t>ゴウ</t>
    </rPh>
    <rPh sb="1" eb="2">
      <t>ケイ</t>
    </rPh>
    <phoneticPr fontId="2"/>
  </si>
  <si>
    <t>②’工事費計</t>
    <rPh sb="2" eb="5">
      <t>コウジヒ</t>
    </rPh>
    <rPh sb="5" eb="6">
      <t>ケイ</t>
    </rPh>
    <phoneticPr fontId="2"/>
  </si>
  <si>
    <t>③’年工事費計</t>
    <rPh sb="2" eb="3">
      <t>ネン</t>
    </rPh>
    <rPh sb="3" eb="6">
      <t>コウジヒ</t>
    </rPh>
    <rPh sb="6" eb="7">
      <t>ケイ</t>
    </rPh>
    <phoneticPr fontId="2"/>
  </si>
  <si>
    <t>総合耐用年数＝②’／③’＝</t>
    <rPh sb="0" eb="2">
      <t>ソウゴウ</t>
    </rPh>
    <rPh sb="2" eb="4">
      <t>タイヨウ</t>
    </rPh>
    <rPh sb="4" eb="6">
      <t>ネンスウ</t>
    </rPh>
    <phoneticPr fontId="2"/>
  </si>
  <si>
    <t>年</t>
    <rPh sb="0" eb="1">
      <t>ネン</t>
    </rPh>
    <phoneticPr fontId="2"/>
  </si>
  <si>
    <t>（３）廃用損失額</t>
    <rPh sb="3" eb="5">
      <t>ハイヨウ</t>
    </rPh>
    <rPh sb="5" eb="8">
      <t>ソンシツガク</t>
    </rPh>
    <phoneticPr fontId="2"/>
  </si>
  <si>
    <t>名  称</t>
    <rPh sb="0" eb="4">
      <t>メイショウ</t>
    </rPh>
    <phoneticPr fontId="2"/>
  </si>
  <si>
    <t>損失額(千円)</t>
    <rPh sb="0" eb="2">
      <t>ソンシツ</t>
    </rPh>
    <rPh sb="2" eb="3">
      <t>ガク</t>
    </rPh>
    <rPh sb="4" eb="6">
      <t>センエン</t>
    </rPh>
    <phoneticPr fontId="2"/>
  </si>
  <si>
    <t>合　計</t>
    <rPh sb="0" eb="3">
      <t>ゴウケイ</t>
    </rPh>
    <phoneticPr fontId="2"/>
  </si>
  <si>
    <t>（４）投資効果の総括</t>
    <rPh sb="3" eb="5">
      <t>トウシ</t>
    </rPh>
    <rPh sb="5" eb="7">
      <t>コウカ</t>
    </rPh>
    <rPh sb="8" eb="10">
      <t>ソウカツ</t>
    </rPh>
    <phoneticPr fontId="2"/>
  </si>
  <si>
    <t>区　分</t>
    <rPh sb="0" eb="3">
      <t>クブン</t>
    </rPh>
    <phoneticPr fontId="2"/>
  </si>
  <si>
    <t>①総事業費</t>
    <rPh sb="1" eb="4">
      <t>ソウジギョウ</t>
    </rPh>
    <rPh sb="4" eb="5">
      <t>ヒ</t>
    </rPh>
    <phoneticPr fontId="2"/>
  </si>
  <si>
    <t>千円</t>
    <rPh sb="0" eb="2">
      <t>センエン</t>
    </rPh>
    <phoneticPr fontId="2"/>
  </si>
  <si>
    <t>　　うち整備事業に係るもの</t>
    <rPh sb="4" eb="6">
      <t>セイビ</t>
    </rPh>
    <rPh sb="6" eb="8">
      <t>ジギョウ</t>
    </rPh>
    <rPh sb="9" eb="10">
      <t>カカ</t>
    </rPh>
    <phoneticPr fontId="2"/>
  </si>
  <si>
    <t>　　うち推進事業に係るもの</t>
    <rPh sb="4" eb="6">
      <t>スイシン</t>
    </rPh>
    <rPh sb="6" eb="8">
      <t>ジギョウ</t>
    </rPh>
    <rPh sb="9" eb="10">
      <t>カカ</t>
    </rPh>
    <phoneticPr fontId="2"/>
  </si>
  <si>
    <t>②年総効果額</t>
    <rPh sb="1" eb="2">
      <t>ネン</t>
    </rPh>
    <rPh sb="2" eb="3">
      <t>ソウ</t>
    </rPh>
    <rPh sb="3" eb="6">
      <t>コウカガク</t>
    </rPh>
    <phoneticPr fontId="2"/>
  </si>
  <si>
    <t>　　　千円／年</t>
    <rPh sb="3" eb="5">
      <t>センエン</t>
    </rPh>
    <rPh sb="6" eb="7">
      <t>ネン</t>
    </rPh>
    <phoneticPr fontId="2"/>
  </si>
  <si>
    <t>(増設の場合又は同時に他</t>
    <rPh sb="1" eb="3">
      <t>ゾウセツ</t>
    </rPh>
    <rPh sb="4" eb="5">
      <t>バアイ</t>
    </rPh>
    <rPh sb="6" eb="7">
      <t>マタ</t>
    </rPh>
    <rPh sb="11" eb="12">
      <t>ホカ</t>
    </rPh>
    <phoneticPr fontId="2"/>
  </si>
  <si>
    <t>　　　千円／年(本事業の総事業費)</t>
    <rPh sb="3" eb="5">
      <t>センエン</t>
    </rPh>
    <rPh sb="6" eb="7">
      <t>ネン</t>
    </rPh>
    <rPh sb="8" eb="9">
      <t>ホン</t>
    </rPh>
    <rPh sb="9" eb="11">
      <t>ジギョウ</t>
    </rPh>
    <rPh sb="12" eb="13">
      <t>ソウ</t>
    </rPh>
    <rPh sb="13" eb="16">
      <t>ジギョウヒ</t>
    </rPh>
    <phoneticPr fontId="2"/>
  </si>
  <si>
    <t>本事業の総事業費/(本事業の総事業費</t>
    <rPh sb="0" eb="1">
      <t>ホン</t>
    </rPh>
    <rPh sb="1" eb="3">
      <t>ジギョウ</t>
    </rPh>
    <rPh sb="4" eb="7">
      <t>ソウジギョウ</t>
    </rPh>
    <rPh sb="7" eb="8">
      <t>ヒ</t>
    </rPh>
    <rPh sb="10" eb="11">
      <t>ホン</t>
    </rPh>
    <rPh sb="11" eb="13">
      <t>ジギョウ</t>
    </rPh>
    <rPh sb="14" eb="15">
      <t>ソウジギョウ</t>
    </rPh>
    <rPh sb="15" eb="18">
      <t>ジギョウヒ</t>
    </rPh>
    <phoneticPr fontId="2"/>
  </si>
  <si>
    <t>③総合耐用年数</t>
    <rPh sb="1" eb="3">
      <t>ソウゴウ</t>
    </rPh>
    <rPh sb="3" eb="5">
      <t>タイヨウ</t>
    </rPh>
    <rPh sb="5" eb="6">
      <t>ネンスウ</t>
    </rPh>
    <phoneticPr fontId="2"/>
  </si>
  <si>
    <t>　　　　年</t>
    <rPh sb="4" eb="5">
      <t>ネン</t>
    </rPh>
    <phoneticPr fontId="2"/>
  </si>
  <si>
    <t>④還元率</t>
    <rPh sb="1" eb="4">
      <t>カンゲンリツ</t>
    </rPh>
    <phoneticPr fontId="2"/>
  </si>
  <si>
    <t>割引率</t>
    <rPh sb="0" eb="3">
      <t>ワリビキリツ</t>
    </rPh>
    <phoneticPr fontId="2"/>
  </si>
  <si>
    <t>⑤妥当投資額</t>
    <rPh sb="1" eb="3">
      <t>ダトウ</t>
    </rPh>
    <rPh sb="3" eb="6">
      <t>トウシガク</t>
    </rPh>
    <phoneticPr fontId="2"/>
  </si>
  <si>
    <t>　　②／④</t>
    <phoneticPr fontId="2"/>
  </si>
  <si>
    <t>　　　　千円</t>
    <rPh sb="4" eb="6">
      <t>センエン</t>
    </rPh>
    <phoneticPr fontId="2"/>
  </si>
  <si>
    <t>⑥廃用損失額</t>
    <rPh sb="1" eb="3">
      <t>ハイヨウ</t>
    </rPh>
    <rPh sb="3" eb="6">
      <t>ソンシツガク</t>
    </rPh>
    <phoneticPr fontId="2"/>
  </si>
  <si>
    <t>⑦投資効率</t>
    <rPh sb="1" eb="3">
      <t>トウシ</t>
    </rPh>
    <rPh sb="3" eb="5">
      <t>コウリツ</t>
    </rPh>
    <phoneticPr fontId="2"/>
  </si>
  <si>
    <t xml:space="preserve">  (⑤-⑥)/①</t>
    <phoneticPr fontId="2"/>
  </si>
  <si>
    <t>事業等（自力施行含む。）と</t>
    <phoneticPr fontId="2"/>
  </si>
  <si>
    <t>一体的に施行する場合の補正)</t>
    <phoneticPr fontId="2"/>
  </si>
  <si>
    <t>　　　　　　　　　　+既存施設の残存価格）</t>
    <phoneticPr fontId="2"/>
  </si>
  <si>
    <t xml:space="preserve">
</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</si>
</sst>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176" formatCode="0_ "/>
    <numFmt numFmtId="177" formatCode="0.00_ "/>
    <numFmt numFmtId="178" formatCode="#,##0_ "/>
    <numFmt numFmtId="179" formatCode="#,##0.0_ "/>
    <numFmt numFmtId="180" formatCode="0.0_);[Red]\(0.0\)"/>
    <numFmt numFmtId="181" formatCode="#,##0.0_);[Red]\(#,##0.0\)"/>
    <numFmt numFmtId="182" formatCode="#,##0_);[Red]\(#,##0\)"/>
    <numFmt numFmtId="183" formatCode="#,##0.00_ "/>
    <numFmt numFmtId="184" formatCode="0_);[Red]\(0\)"/>
    <numFmt numFmtId="185" formatCode="0.000_ "/>
    <numFmt numFmtId="186" formatCode="#,##0.000_);[Red]\(#,##0.000\)"/>
    <numFmt numFmtId="187" formatCode="#,##0.00_);[Red]\(#,##0.00\)"/>
    <numFmt numFmtId="188" formatCode="#,##0.000_ "/>
    <numFmt numFmtId="189" formatCode="#,##0.000000_ "/>
    <numFmt numFmtId="190" formatCode="#,##0.0;[Red]\-#,##0.0"/>
    <numFmt numFmtId="191" formatCode="0.00_);[Red]\(0.00\)"/>
    <numFmt numFmtId="193" formatCode="0.0000_ "/>
    <numFmt numFmtId="194" formatCode="0.00000_ "/>
  </numFmts>
  <fonts count="13">
    <font>
      <sz val="11"/>
      <color theme="1"/>
      <name val="ＭＳ Ｐゴシック"/>
      <family val="3"/>
      <charset val="128"/>
      <scheme val="minor"/>
    </font>
    <font>
      <sz val="10"/>
      <name val="ＭＳ 明朝"/>
      <family val="1"/>
      <charset val="128"/>
    </font>
    <font>
      <sz val="6"/>
      <name val="ＭＳ Ｐゴシック"/>
      <family val="3"/>
      <charset val="128"/>
    </font>
    <font>
      <sz val="6"/>
      <name val="ＭＳ Ｐゴシック"/>
      <family val="3"/>
      <charset val="128"/>
    </font>
    <font>
      <sz val="12"/>
      <name val="ＭＳ 明朝"/>
      <family val="1"/>
      <charset val="128"/>
    </font>
    <font>
      <sz val="9"/>
      <name val="ＭＳ 明朝"/>
      <family val="1"/>
      <charset val="128"/>
    </font>
    <font>
      <sz val="9"/>
      <name val="ＭＳ Ｐゴシック"/>
      <family val="3"/>
      <charset val="128"/>
    </font>
    <font>
      <strike/>
      <sz val="9"/>
      <name val="ＭＳ 明朝"/>
      <family val="1"/>
      <charset val="128"/>
    </font>
    <font>
      <sz val="11"/>
      <color indexed="8"/>
      <name val="ＭＳ Ｐゴシック"/>
      <family val="3"/>
      <charset val="128"/>
    </font>
    <font>
      <sz val="11"/>
      <name val="ＭＳ Ｐゴシック"/>
      <family val="3"/>
      <charset val="128"/>
      <scheme val="minor"/>
    </font>
    <font>
      <sz val="6"/>
      <name val="ＭＳ Ｐゴシック"/>
      <family val="3"/>
      <charset val="128"/>
      <scheme val="minor"/>
    </font>
    <font>
      <sz val="8"/>
      <name val="ＭＳ 明朝"/>
      <family val="1"/>
      <charset val="128"/>
    </font>
    <font>
      <sz val="9"/>
      <color indexed="81"/>
      <name val="MS P ゴシック"/>
      <family val="3"/>
      <charset val="128"/>
    </font>
  </fonts>
  <fills count="2">
    <fill>
      <patternFill patternType="none"/>
    </fill>
    <fill>
      <patternFill patternType="gray125"/>
    </fill>
  </fills>
  <borders count="132">
    <border>
      <left/>
      <right/>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double">
        <color indexed="64"/>
      </left>
      <right style="thin">
        <color indexed="64"/>
      </right>
      <top style="medium">
        <color indexed="64"/>
      </top>
      <bottom/>
      <diagonal/>
    </border>
    <border>
      <left style="thin">
        <color indexed="64"/>
      </left>
      <right style="thin">
        <color indexed="64"/>
      </right>
      <top/>
      <bottom/>
      <diagonal/>
    </border>
    <border>
      <left style="double">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double">
        <color indexed="64"/>
      </left>
      <right style="thin">
        <color indexed="64"/>
      </right>
      <top/>
      <bottom style="thin">
        <color indexed="64"/>
      </bottom>
      <diagonal/>
    </border>
    <border>
      <left style="medium">
        <color indexed="64"/>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style="double">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thin">
        <color indexed="64"/>
      </top>
      <bottom style="medium">
        <color indexed="64"/>
      </bottom>
      <diagonal/>
    </border>
    <border>
      <left style="medium">
        <color indexed="64"/>
      </left>
      <right/>
      <top/>
      <bottom/>
      <diagonal/>
    </border>
    <border>
      <left style="medium">
        <color indexed="64"/>
      </left>
      <right/>
      <top style="thin">
        <color indexed="64"/>
      </top>
      <bottom style="thin">
        <color indexed="64"/>
      </bottom>
      <diagonal/>
    </border>
    <border>
      <left style="medium">
        <color indexed="64"/>
      </left>
      <right style="thin">
        <color indexed="64"/>
      </right>
      <top/>
      <bottom style="medium">
        <color indexed="64"/>
      </bottom>
      <diagonal/>
    </border>
    <border>
      <left style="medium">
        <color indexed="64"/>
      </left>
      <right/>
      <top style="medium">
        <color indexed="64"/>
      </top>
      <bottom/>
      <diagonal/>
    </border>
    <border>
      <left/>
      <right/>
      <top style="medium">
        <color indexed="64"/>
      </top>
      <bottom style="thin">
        <color indexed="64"/>
      </bottom>
      <diagonal/>
    </border>
    <border>
      <left/>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diagonalUp="1">
      <left style="thin">
        <color indexed="64"/>
      </left>
      <right/>
      <top style="thin">
        <color indexed="64"/>
      </top>
      <bottom style="medium">
        <color indexed="64"/>
      </bottom>
      <diagonal style="thin">
        <color indexed="64"/>
      </diagonal>
    </border>
    <border>
      <left style="thin">
        <color indexed="64"/>
      </left>
      <right/>
      <top style="thin">
        <color indexed="64"/>
      </top>
      <bottom style="medium">
        <color indexed="64"/>
      </bottom>
      <diagonal/>
    </border>
    <border>
      <left style="medium">
        <color indexed="64"/>
      </left>
      <right style="medium">
        <color indexed="64"/>
      </right>
      <top/>
      <bottom style="thin">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style="double">
        <color indexed="64"/>
      </left>
      <right/>
      <top style="medium">
        <color indexed="64"/>
      </top>
      <bottom/>
      <diagonal/>
    </border>
    <border>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double">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double">
        <color indexed="64"/>
      </left>
      <right style="thin">
        <color indexed="64"/>
      </right>
      <top style="thin">
        <color indexed="64"/>
      </top>
      <bottom/>
      <diagonal/>
    </border>
    <border>
      <left style="thin">
        <color indexed="64"/>
      </left>
      <right style="double">
        <color indexed="64"/>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diagonalUp="1">
      <left style="double">
        <color indexed="64"/>
      </left>
      <right style="thin">
        <color indexed="64"/>
      </right>
      <top style="thin">
        <color indexed="64"/>
      </top>
      <bottom style="medium">
        <color indexed="64"/>
      </bottom>
      <diagonal style="thin">
        <color indexed="64"/>
      </diagonal>
    </border>
    <border>
      <left/>
      <right/>
      <top style="thin">
        <color indexed="64"/>
      </top>
      <bottom style="thin">
        <color indexed="64"/>
      </bottom>
      <diagonal/>
    </border>
    <border>
      <left style="thin">
        <color indexed="64"/>
      </left>
      <right style="thin">
        <color indexed="64"/>
      </right>
      <top/>
      <bottom style="medium">
        <color indexed="64"/>
      </bottom>
      <diagonal/>
    </border>
    <border diagonalUp="1">
      <left style="thin">
        <color indexed="64"/>
      </left>
      <right style="thin">
        <color indexed="64"/>
      </right>
      <top/>
      <bottom style="medium">
        <color indexed="64"/>
      </bottom>
      <diagonal style="thin">
        <color indexed="64"/>
      </diagonal>
    </border>
    <border>
      <left style="medium">
        <color indexed="64"/>
      </left>
      <right/>
      <top/>
      <bottom style="medium">
        <color indexed="64"/>
      </bottom>
      <diagonal/>
    </border>
    <border diagonalUp="1">
      <left style="double">
        <color indexed="64"/>
      </left>
      <right style="thin">
        <color indexed="64"/>
      </right>
      <top/>
      <bottom style="medium">
        <color indexed="64"/>
      </bottom>
      <diagonal style="thin">
        <color indexed="64"/>
      </diagonal>
    </border>
    <border diagonalUp="1">
      <left/>
      <right style="thin">
        <color indexed="64"/>
      </right>
      <top/>
      <bottom style="medium">
        <color indexed="64"/>
      </bottom>
      <diagonal style="thin">
        <color indexed="64"/>
      </diagonal>
    </border>
    <border>
      <left/>
      <right style="medium">
        <color indexed="64"/>
      </right>
      <top style="medium">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right/>
      <top/>
      <bottom style="medium">
        <color indexed="64"/>
      </bottom>
      <diagonal/>
    </border>
    <border>
      <left style="medium">
        <color indexed="64"/>
      </left>
      <right/>
      <top/>
      <bottom style="thin">
        <color indexed="64"/>
      </bottom>
      <diagonal/>
    </border>
    <border>
      <left/>
      <right/>
      <top style="thin">
        <color indexed="64"/>
      </top>
      <bottom/>
      <diagonal/>
    </border>
    <border>
      <left style="thin">
        <color indexed="64"/>
      </left>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double">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double">
        <color indexed="64"/>
      </left>
      <right style="thin">
        <color indexed="64"/>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double">
        <color indexed="64"/>
      </left>
      <right style="thin">
        <color indexed="64"/>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left style="thin">
        <color indexed="64"/>
      </left>
      <right style="medium">
        <color indexed="64"/>
      </right>
      <top/>
      <bottom style="dashed">
        <color indexed="64"/>
      </bottom>
      <diagonal/>
    </border>
    <border diagonalUp="1">
      <left/>
      <right/>
      <top/>
      <bottom style="medium">
        <color indexed="64"/>
      </bottom>
      <diagonal style="thin">
        <color indexed="64"/>
      </diagonal>
    </border>
    <border diagonalUp="1">
      <left style="thin">
        <color indexed="64"/>
      </left>
      <right/>
      <top/>
      <bottom style="medium">
        <color indexed="64"/>
      </bottom>
      <diagonal style="thin">
        <color indexed="64"/>
      </diagonal>
    </border>
    <border>
      <left style="thin">
        <color indexed="64"/>
      </left>
      <right style="double">
        <color indexed="64"/>
      </right>
      <top style="medium">
        <color indexed="64"/>
      </top>
      <bottom/>
      <diagonal/>
    </border>
    <border>
      <left style="thin">
        <color indexed="64"/>
      </left>
      <right style="double">
        <color indexed="64"/>
      </right>
      <top/>
      <bottom/>
      <diagonal/>
    </border>
    <border diagonalUp="1">
      <left style="thin">
        <color indexed="64"/>
      </left>
      <right/>
      <top/>
      <bottom/>
      <diagonal style="thin">
        <color indexed="64"/>
      </diagonal>
    </border>
    <border diagonalUp="1">
      <left style="thin">
        <color indexed="64"/>
      </left>
      <right style="thin">
        <color indexed="64"/>
      </right>
      <top/>
      <bottom/>
      <diagonal style="thin">
        <color indexed="64"/>
      </diagonal>
    </border>
    <border>
      <left style="double">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bottom style="thin">
        <color indexed="64"/>
      </bottom>
      <diagonal/>
    </border>
    <border>
      <left/>
      <right style="medium">
        <color indexed="64"/>
      </right>
      <top style="thin">
        <color indexed="64"/>
      </top>
      <bottom style="thin">
        <color indexed="64"/>
      </bottom>
      <diagonal/>
    </border>
    <border diagonalUp="1">
      <left style="double">
        <color indexed="64"/>
      </left>
      <right/>
      <top style="thin">
        <color indexed="64"/>
      </top>
      <bottom style="medium">
        <color indexed="64"/>
      </bottom>
      <diagonal style="thin">
        <color indexed="64"/>
      </diagonal>
    </border>
    <border>
      <left style="thin">
        <color indexed="64"/>
      </left>
      <right/>
      <top/>
      <bottom style="medium">
        <color indexed="64"/>
      </bottom>
      <diagonal/>
    </border>
    <border diagonalUp="1">
      <left style="thin">
        <color indexed="64"/>
      </left>
      <right style="medium">
        <color indexed="64"/>
      </right>
      <top/>
      <bottom/>
      <diagonal style="thin">
        <color indexed="64"/>
      </diagonal>
    </border>
    <border diagonalUp="1">
      <left style="double">
        <color indexed="64"/>
      </left>
      <right/>
      <top/>
      <bottom style="medium">
        <color indexed="64"/>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thin">
        <color indexed="64"/>
      </bottom>
      <diagonal style="thin">
        <color indexed="64"/>
      </diagonal>
    </border>
    <border>
      <left style="double">
        <color indexed="64"/>
      </left>
      <right style="thin">
        <color indexed="64"/>
      </right>
      <top style="medium">
        <color indexed="64"/>
      </top>
      <bottom style="thin">
        <color indexed="64"/>
      </bottom>
      <diagonal/>
    </border>
    <border>
      <left/>
      <right style="medium">
        <color indexed="64"/>
      </right>
      <top/>
      <bottom style="medium">
        <color indexed="64"/>
      </bottom>
      <diagonal/>
    </border>
    <border diagonalUp="1">
      <left/>
      <right style="thin">
        <color indexed="64"/>
      </right>
      <top style="thin">
        <color indexed="64"/>
      </top>
      <bottom style="medium">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left style="medium">
        <color indexed="64"/>
      </left>
      <right/>
      <top style="dashed">
        <color indexed="8"/>
      </top>
      <bottom/>
      <diagonal/>
    </border>
    <border>
      <left/>
      <right style="thin">
        <color indexed="64"/>
      </right>
      <top style="dashed">
        <color indexed="8"/>
      </top>
      <bottom/>
      <diagonal/>
    </border>
    <border>
      <left/>
      <right/>
      <top style="dashed">
        <color indexed="8"/>
      </top>
      <bottom/>
      <diagonal/>
    </border>
    <border>
      <left/>
      <right style="medium">
        <color indexed="64"/>
      </right>
      <top style="dashed">
        <color indexed="8"/>
      </top>
      <bottom/>
      <diagonal/>
    </border>
    <border>
      <left style="medium">
        <color indexed="64"/>
      </left>
      <right/>
      <top style="dotted">
        <color indexed="64"/>
      </top>
      <bottom/>
      <diagonal/>
    </border>
    <border>
      <left/>
      <right style="thin">
        <color indexed="64"/>
      </right>
      <top style="dotted">
        <color indexed="64"/>
      </top>
      <bottom/>
      <diagonal/>
    </border>
    <border>
      <left/>
      <right/>
      <top style="dotted">
        <color indexed="64"/>
      </top>
      <bottom/>
      <diagonal/>
    </border>
    <border>
      <left/>
      <right style="medium">
        <color indexed="64"/>
      </right>
      <top style="dotted">
        <color indexed="64"/>
      </top>
      <bottom/>
      <diagonal/>
    </border>
    <border>
      <left style="medium">
        <color indexed="64"/>
      </left>
      <right style="medium">
        <color indexed="64"/>
      </right>
      <top style="medium">
        <color indexed="64"/>
      </top>
      <bottom style="medium">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medium">
        <color indexed="64"/>
      </left>
      <right style="thin">
        <color indexed="64"/>
      </right>
      <top style="thin">
        <color indexed="64"/>
      </top>
      <bottom style="medium">
        <color indexed="64"/>
      </bottom>
      <diagonal style="thin">
        <color indexed="64"/>
      </diagonal>
    </border>
    <border diagonalUp="1">
      <left style="double">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diagonalUp="1">
      <left style="double">
        <color indexed="64"/>
      </left>
      <right style="thin">
        <color indexed="64"/>
      </right>
      <top/>
      <bottom style="thin">
        <color indexed="64"/>
      </bottom>
      <diagonal style="thin">
        <color indexed="64"/>
      </diagonal>
    </border>
    <border diagonalUp="1">
      <left style="thin">
        <color indexed="64"/>
      </left>
      <right style="medium">
        <color indexed="64"/>
      </right>
      <top/>
      <bottom style="thin">
        <color indexed="64"/>
      </bottom>
      <diagonal style="thin">
        <color indexed="64"/>
      </diagonal>
    </border>
    <border diagonalUp="1">
      <left style="medium">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medium">
        <color indexed="64"/>
      </top>
      <bottom style="medium">
        <color indexed="64"/>
      </bottom>
      <diagonal style="thin">
        <color indexed="64"/>
      </diagonal>
    </border>
  </borders>
  <cellStyleXfs count="2">
    <xf numFmtId="0" fontId="0" fillId="0" borderId="0">
      <alignment vertical="center"/>
    </xf>
    <xf numFmtId="38" fontId="8" fillId="0" borderId="0" applyFont="0" applyFill="0" applyBorder="0" applyAlignment="0" applyProtection="0">
      <alignment vertical="center"/>
    </xf>
  </cellStyleXfs>
  <cellXfs count="548">
    <xf numFmtId="0" fontId="0" fillId="0" borderId="0" xfId="0">
      <alignment vertical="center"/>
    </xf>
    <xf numFmtId="0" fontId="1" fillId="0" borderId="0" xfId="0" applyFont="1" applyFill="1" applyAlignment="1"/>
    <xf numFmtId="0" fontId="4" fillId="0" borderId="0" xfId="0" applyFont="1" applyFill="1" applyAlignment="1"/>
    <xf numFmtId="176" fontId="1" fillId="0" borderId="0" xfId="0" applyNumberFormat="1" applyFont="1" applyFill="1" applyAlignment="1"/>
    <xf numFmtId="0" fontId="1" fillId="0" borderId="1" xfId="0" applyFont="1" applyFill="1" applyBorder="1" applyAlignment="1">
      <alignment horizontal="center"/>
    </xf>
    <xf numFmtId="0" fontId="1" fillId="0" borderId="3" xfId="0" applyFont="1" applyFill="1" applyBorder="1" applyAlignment="1">
      <alignment horizontal="center"/>
    </xf>
    <xf numFmtId="0" fontId="1" fillId="0" borderId="4" xfId="0" applyFont="1" applyFill="1" applyBorder="1" applyAlignment="1">
      <alignment horizontal="center"/>
    </xf>
    <xf numFmtId="0" fontId="1" fillId="0" borderId="5" xfId="0" applyFont="1" applyFill="1" applyBorder="1" applyAlignment="1">
      <alignment horizontal="center"/>
    </xf>
    <xf numFmtId="0" fontId="1" fillId="0" borderId="6" xfId="0" applyFont="1" applyFill="1" applyBorder="1" applyAlignment="1">
      <alignment horizontal="center"/>
    </xf>
    <xf numFmtId="0" fontId="1" fillId="0" borderId="4" xfId="0" applyFont="1" applyFill="1" applyBorder="1" applyAlignment="1"/>
    <xf numFmtId="0" fontId="1" fillId="0" borderId="5" xfId="0" applyFont="1" applyFill="1" applyBorder="1" applyAlignment="1"/>
    <xf numFmtId="0" fontId="1" fillId="0" borderId="6" xfId="0" applyFont="1" applyFill="1" applyBorder="1" applyAlignment="1"/>
    <xf numFmtId="0" fontId="1" fillId="0" borderId="7" xfId="0" applyFont="1" applyFill="1" applyBorder="1" applyAlignment="1"/>
    <xf numFmtId="0" fontId="1" fillId="0" borderId="8" xfId="0" applyFont="1" applyFill="1" applyBorder="1" applyAlignment="1"/>
    <xf numFmtId="0" fontId="1" fillId="0" borderId="9" xfId="0" applyFont="1" applyFill="1" applyBorder="1" applyAlignment="1">
      <alignment horizontal="center"/>
    </xf>
    <xf numFmtId="0" fontId="1" fillId="0" borderId="0" xfId="0" applyFont="1" applyFill="1" applyBorder="1" applyAlignment="1"/>
    <xf numFmtId="178" fontId="1" fillId="0" borderId="0" xfId="0" applyNumberFormat="1" applyFont="1" applyFill="1" applyBorder="1" applyAlignment="1"/>
    <xf numFmtId="0" fontId="1" fillId="0" borderId="10" xfId="0" applyFont="1" applyFill="1" applyBorder="1" applyAlignment="1">
      <alignment horizontal="center"/>
    </xf>
    <xf numFmtId="0" fontId="1" fillId="0" borderId="11" xfId="0" applyFont="1" applyFill="1" applyBorder="1" applyAlignment="1">
      <alignment horizontal="center"/>
    </xf>
    <xf numFmtId="0" fontId="1" fillId="0" borderId="0" xfId="0" applyFont="1" applyFill="1" applyBorder="1" applyAlignment="1">
      <alignment shrinkToFit="1"/>
    </xf>
    <xf numFmtId="0" fontId="1" fillId="0" borderId="12" xfId="0" applyFont="1" applyFill="1" applyBorder="1" applyAlignment="1">
      <alignment horizontal="center"/>
    </xf>
    <xf numFmtId="0" fontId="1" fillId="0" borderId="13" xfId="0" applyFont="1" applyFill="1" applyBorder="1" applyAlignment="1">
      <alignment horizontal="center"/>
    </xf>
    <xf numFmtId="0" fontId="1" fillId="0" borderId="14" xfId="0" applyFont="1" applyFill="1" applyBorder="1" applyAlignment="1"/>
    <xf numFmtId="0" fontId="1" fillId="0" borderId="12" xfId="0" applyFont="1" applyFill="1" applyBorder="1" applyAlignment="1">
      <alignment shrinkToFit="1"/>
    </xf>
    <xf numFmtId="0" fontId="1" fillId="0" borderId="15" xfId="0" applyFont="1" applyFill="1" applyBorder="1" applyAlignment="1"/>
    <xf numFmtId="0" fontId="1" fillId="0" borderId="16" xfId="0" applyFont="1" applyFill="1" applyBorder="1" applyAlignment="1"/>
    <xf numFmtId="0" fontId="1" fillId="0" borderId="17" xfId="0" applyFont="1" applyFill="1" applyBorder="1" applyAlignment="1"/>
    <xf numFmtId="0" fontId="1" fillId="0" borderId="18" xfId="0" applyFont="1" applyFill="1" applyBorder="1" applyAlignment="1"/>
    <xf numFmtId="179" fontId="1" fillId="0" borderId="19" xfId="0" applyNumberFormat="1" applyFont="1" applyFill="1" applyBorder="1" applyAlignment="1"/>
    <xf numFmtId="182" fontId="1" fillId="0" borderId="20" xfId="0" applyNumberFormat="1" applyFont="1" applyFill="1" applyBorder="1" applyAlignment="1"/>
    <xf numFmtId="178" fontId="1" fillId="0" borderId="21" xfId="0" applyNumberFormat="1" applyFont="1" applyFill="1" applyBorder="1" applyAlignment="1"/>
    <xf numFmtId="178" fontId="1" fillId="0" borderId="22" xfId="0" applyNumberFormat="1" applyFont="1" applyFill="1" applyBorder="1" applyAlignment="1"/>
    <xf numFmtId="179" fontId="1" fillId="0" borderId="21" xfId="0" applyNumberFormat="1" applyFont="1" applyFill="1" applyBorder="1" applyAlignment="1"/>
    <xf numFmtId="0" fontId="1" fillId="0" borderId="9" xfId="0" applyFont="1" applyFill="1" applyBorder="1" applyAlignment="1"/>
    <xf numFmtId="182" fontId="1" fillId="0" borderId="23" xfId="0" applyNumberFormat="1" applyFont="1" applyFill="1" applyBorder="1" applyAlignment="1"/>
    <xf numFmtId="178" fontId="1" fillId="0" borderId="24" xfId="0" applyNumberFormat="1" applyFont="1" applyFill="1" applyBorder="1" applyAlignment="1"/>
    <xf numFmtId="178" fontId="1" fillId="0" borderId="25" xfId="0" applyNumberFormat="1" applyFont="1" applyFill="1" applyBorder="1" applyAlignment="1">
      <alignment horizontal="right"/>
    </xf>
    <xf numFmtId="0" fontId="1" fillId="0" borderId="26" xfId="0" applyFont="1" applyFill="1" applyBorder="1" applyAlignment="1">
      <alignment horizontal="center"/>
    </xf>
    <xf numFmtId="0" fontId="1" fillId="0" borderId="27" xfId="0" applyFont="1" applyFill="1" applyBorder="1" applyAlignment="1">
      <alignment horizontal="center"/>
    </xf>
    <xf numFmtId="0" fontId="1" fillId="0" borderId="29" xfId="0" applyFont="1" applyFill="1" applyBorder="1" applyAlignment="1">
      <alignment horizontal="center"/>
    </xf>
    <xf numFmtId="0" fontId="1" fillId="0" borderId="17" xfId="0" applyFont="1" applyFill="1" applyBorder="1" applyAlignment="1">
      <alignment horizontal="center"/>
    </xf>
    <xf numFmtId="0" fontId="1" fillId="0" borderId="7" xfId="0" applyFont="1" applyFill="1" applyBorder="1" applyAlignment="1">
      <alignment horizontal="center"/>
    </xf>
    <xf numFmtId="0" fontId="1" fillId="0" borderId="30" xfId="0" applyFont="1" applyFill="1" applyBorder="1" applyAlignment="1"/>
    <xf numFmtId="0" fontId="1" fillId="0" borderId="31" xfId="0" applyFont="1" applyFill="1" applyBorder="1" applyAlignment="1"/>
    <xf numFmtId="178" fontId="1" fillId="0" borderId="25" xfId="0" applyNumberFormat="1" applyFont="1" applyFill="1" applyBorder="1" applyAlignment="1"/>
    <xf numFmtId="179" fontId="1" fillId="0" borderId="0" xfId="0" applyNumberFormat="1" applyFont="1" applyFill="1" applyBorder="1" applyAlignment="1"/>
    <xf numFmtId="0" fontId="1" fillId="0" borderId="2" xfId="0" applyFont="1" applyFill="1" applyBorder="1" applyAlignment="1"/>
    <xf numFmtId="0" fontId="1" fillId="0" borderId="33" xfId="0" applyFont="1" applyFill="1" applyBorder="1" applyAlignment="1"/>
    <xf numFmtId="0" fontId="1" fillId="0" borderId="34" xfId="0" applyFont="1" applyFill="1" applyBorder="1" applyAlignment="1"/>
    <xf numFmtId="0" fontId="1" fillId="0" borderId="35" xfId="0" applyFont="1" applyFill="1" applyBorder="1" applyAlignment="1"/>
    <xf numFmtId="0" fontId="1" fillId="0" borderId="12" xfId="0" applyFont="1" applyFill="1" applyBorder="1" applyAlignment="1"/>
    <xf numFmtId="0" fontId="1" fillId="0" borderId="36" xfId="0" applyFont="1" applyFill="1" applyBorder="1" applyAlignment="1">
      <alignment horizontal="center"/>
    </xf>
    <xf numFmtId="0" fontId="1" fillId="0" borderId="37" xfId="0" applyFont="1" applyFill="1" applyBorder="1" applyAlignment="1">
      <alignment horizontal="center"/>
    </xf>
    <xf numFmtId="0" fontId="1" fillId="0" borderId="15" xfId="0" applyFont="1" applyFill="1" applyBorder="1" applyAlignment="1">
      <alignment horizontal="center"/>
    </xf>
    <xf numFmtId="178" fontId="1" fillId="0" borderId="5" xfId="0" applyNumberFormat="1" applyFont="1" applyFill="1" applyBorder="1" applyAlignment="1"/>
    <xf numFmtId="178" fontId="1" fillId="0" borderId="20" xfId="0" applyNumberFormat="1" applyFont="1" applyFill="1" applyBorder="1" applyAlignment="1"/>
    <xf numFmtId="179" fontId="1" fillId="0" borderId="20" xfId="0" applyNumberFormat="1" applyFont="1" applyFill="1" applyBorder="1" applyAlignment="1"/>
    <xf numFmtId="178" fontId="1" fillId="0" borderId="38" xfId="0" applyNumberFormat="1" applyFont="1" applyFill="1" applyBorder="1" applyAlignment="1"/>
    <xf numFmtId="178" fontId="1" fillId="0" borderId="23" xfId="0" applyNumberFormat="1" applyFont="1" applyFill="1" applyBorder="1" applyAlignment="1"/>
    <xf numFmtId="178" fontId="1" fillId="0" borderId="39" xfId="0" applyNumberFormat="1" applyFont="1" applyFill="1" applyBorder="1" applyAlignment="1"/>
    <xf numFmtId="0" fontId="1" fillId="0" borderId="40" xfId="0" applyFont="1" applyFill="1" applyBorder="1" applyAlignment="1">
      <alignment horizontal="center"/>
    </xf>
    <xf numFmtId="0" fontId="1" fillId="0" borderId="41" xfId="0" applyFont="1" applyFill="1" applyBorder="1" applyAlignment="1"/>
    <xf numFmtId="0" fontId="1" fillId="0" borderId="42" xfId="0" applyFont="1" applyFill="1" applyBorder="1" applyAlignment="1"/>
    <xf numFmtId="0" fontId="1" fillId="0" borderId="43" xfId="0" applyFont="1" applyFill="1" applyBorder="1" applyAlignment="1"/>
    <xf numFmtId="0" fontId="1" fillId="0" borderId="19" xfId="0" applyFont="1" applyFill="1" applyBorder="1" applyAlignment="1">
      <alignment horizontal="center"/>
    </xf>
    <xf numFmtId="0" fontId="1" fillId="0" borderId="14" xfId="0" applyFont="1" applyFill="1" applyBorder="1" applyAlignment="1">
      <alignment horizontal="center"/>
    </xf>
    <xf numFmtId="0" fontId="1" fillId="0" borderId="44" xfId="0" applyFont="1" applyFill="1" applyBorder="1" applyAlignment="1">
      <alignment horizontal="center"/>
    </xf>
    <xf numFmtId="0" fontId="1" fillId="0" borderId="16" xfId="0" applyFont="1" applyFill="1" applyBorder="1" applyAlignment="1">
      <alignment horizontal="center"/>
    </xf>
    <xf numFmtId="0" fontId="1" fillId="0" borderId="20" xfId="0" applyFont="1" applyFill="1" applyBorder="1" applyAlignment="1"/>
    <xf numFmtId="0" fontId="1" fillId="0" borderId="37" xfId="0" applyFont="1" applyFill="1" applyBorder="1" applyAlignment="1"/>
    <xf numFmtId="0" fontId="1" fillId="0" borderId="21" xfId="0" applyFont="1" applyFill="1" applyBorder="1" applyAlignment="1"/>
    <xf numFmtId="0" fontId="1" fillId="0" borderId="45" xfId="0" applyFont="1" applyFill="1" applyBorder="1" applyAlignment="1"/>
    <xf numFmtId="0" fontId="1" fillId="0" borderId="46" xfId="0" applyFont="1" applyFill="1" applyBorder="1" applyAlignment="1"/>
    <xf numFmtId="0" fontId="1" fillId="0" borderId="47" xfId="0" applyFont="1" applyFill="1" applyBorder="1" applyAlignment="1"/>
    <xf numFmtId="0" fontId="1" fillId="0" borderId="49" xfId="0" applyFont="1" applyFill="1" applyBorder="1" applyAlignment="1"/>
    <xf numFmtId="178" fontId="1" fillId="0" borderId="3" xfId="0" applyNumberFormat="1" applyFont="1" applyFill="1" applyBorder="1" applyAlignment="1">
      <alignment horizontal="center"/>
    </xf>
    <xf numFmtId="178" fontId="1" fillId="0" borderId="6" xfId="0" applyNumberFormat="1" applyFont="1" applyFill="1" applyBorder="1" applyAlignment="1">
      <alignment horizontal="center"/>
    </xf>
    <xf numFmtId="178" fontId="1" fillId="0" borderId="7" xfId="0" applyNumberFormat="1" applyFont="1" applyFill="1" applyBorder="1" applyAlignment="1">
      <alignment horizontal="center"/>
    </xf>
    <xf numFmtId="0" fontId="1" fillId="0" borderId="51" xfId="0" applyFont="1" applyFill="1" applyBorder="1" applyAlignment="1"/>
    <xf numFmtId="178" fontId="1" fillId="0" borderId="35" xfId="0" applyNumberFormat="1" applyFont="1" applyFill="1" applyBorder="1" applyAlignment="1">
      <alignment horizontal="right"/>
    </xf>
    <xf numFmtId="178" fontId="1" fillId="0" borderId="52" xfId="0" applyNumberFormat="1" applyFont="1" applyFill="1" applyBorder="1" applyAlignment="1"/>
    <xf numFmtId="178" fontId="1" fillId="0" borderId="46" xfId="0" applyNumberFormat="1" applyFont="1" applyFill="1" applyBorder="1" applyAlignment="1">
      <alignment horizontal="right"/>
    </xf>
    <xf numFmtId="178" fontId="1" fillId="0" borderId="53" xfId="0" applyNumberFormat="1" applyFont="1" applyFill="1" applyBorder="1" applyAlignment="1"/>
    <xf numFmtId="178" fontId="1" fillId="0" borderId="54" xfId="0" applyNumberFormat="1" applyFont="1" applyFill="1" applyBorder="1" applyAlignment="1">
      <alignment horizontal="right"/>
    </xf>
    <xf numFmtId="178" fontId="1" fillId="0" borderId="55" xfId="0" applyNumberFormat="1" applyFont="1" applyFill="1" applyBorder="1" applyAlignment="1"/>
    <xf numFmtId="0" fontId="1" fillId="0" borderId="56" xfId="0" applyFont="1" applyFill="1" applyBorder="1" applyAlignment="1"/>
    <xf numFmtId="178" fontId="1" fillId="0" borderId="57" xfId="0" applyNumberFormat="1" applyFont="1" applyFill="1" applyBorder="1" applyAlignment="1"/>
    <xf numFmtId="178" fontId="1" fillId="0" borderId="19" xfId="0" applyNumberFormat="1" applyFont="1" applyFill="1" applyBorder="1" applyAlignment="1"/>
    <xf numFmtId="184" fontId="1" fillId="0" borderId="20" xfId="0" applyNumberFormat="1" applyFont="1" applyFill="1" applyBorder="1" applyAlignment="1"/>
    <xf numFmtId="182" fontId="1" fillId="0" borderId="21" xfId="0" applyNumberFormat="1" applyFont="1" applyFill="1" applyBorder="1" applyAlignment="1"/>
    <xf numFmtId="182" fontId="1" fillId="0" borderId="58" xfId="0" applyNumberFormat="1" applyFont="1" applyFill="1" applyBorder="1" applyAlignment="1"/>
    <xf numFmtId="182" fontId="1" fillId="0" borderId="45" xfId="0" applyNumberFormat="1" applyFont="1" applyFill="1" applyBorder="1" applyAlignment="1"/>
    <xf numFmtId="0" fontId="1" fillId="0" borderId="31" xfId="0" applyFont="1" applyFill="1" applyBorder="1" applyAlignment="1">
      <alignment horizontal="center"/>
    </xf>
    <xf numFmtId="182" fontId="1" fillId="0" borderId="59" xfId="0" applyNumberFormat="1" applyFont="1" applyFill="1" applyBorder="1" applyAlignment="1"/>
    <xf numFmtId="182" fontId="1" fillId="0" borderId="60" xfId="0" applyNumberFormat="1" applyFont="1" applyFill="1" applyBorder="1" applyAlignment="1"/>
    <xf numFmtId="0" fontId="1" fillId="0" borderId="32" xfId="0" applyFont="1" applyFill="1" applyBorder="1" applyAlignment="1"/>
    <xf numFmtId="0" fontId="1" fillId="0" borderId="29" xfId="0" applyFont="1" applyFill="1" applyBorder="1" applyAlignment="1"/>
    <xf numFmtId="178" fontId="1" fillId="0" borderId="36" xfId="0" applyNumberFormat="1" applyFont="1" applyFill="1" applyBorder="1" applyAlignment="1"/>
    <xf numFmtId="182" fontId="1" fillId="0" borderId="19" xfId="0" applyNumberFormat="1" applyFont="1" applyFill="1" applyBorder="1" applyAlignment="1"/>
    <xf numFmtId="182" fontId="1" fillId="0" borderId="36" xfId="0" applyNumberFormat="1" applyFont="1" applyFill="1" applyBorder="1" applyAlignment="1"/>
    <xf numFmtId="182" fontId="1" fillId="0" borderId="47" xfId="0" applyNumberFormat="1" applyFont="1" applyFill="1" applyBorder="1" applyAlignment="1"/>
    <xf numFmtId="0" fontId="1" fillId="0" borderId="10" xfId="0" applyFont="1" applyFill="1" applyBorder="1" applyAlignment="1"/>
    <xf numFmtId="0" fontId="1" fillId="0" borderId="3" xfId="0" applyFont="1" applyFill="1" applyBorder="1" applyAlignment="1"/>
    <xf numFmtId="0" fontId="1" fillId="0" borderId="22" xfId="0" applyFont="1" applyFill="1" applyBorder="1" applyAlignment="1"/>
    <xf numFmtId="182" fontId="1" fillId="0" borderId="39" xfId="0" applyNumberFormat="1" applyFont="1" applyFill="1" applyBorder="1" applyAlignment="1"/>
    <xf numFmtId="0" fontId="1" fillId="0" borderId="36" xfId="0" applyFont="1" applyFill="1" applyBorder="1" applyAlignment="1"/>
    <xf numFmtId="0" fontId="1" fillId="0" borderId="61" xfId="0" applyFont="1" applyFill="1" applyBorder="1" applyAlignment="1">
      <alignment horizontal="center"/>
    </xf>
    <xf numFmtId="0" fontId="1" fillId="0" borderId="62" xfId="0" applyFont="1" applyFill="1" applyBorder="1" applyAlignment="1"/>
    <xf numFmtId="0" fontId="1" fillId="0" borderId="63" xfId="0" applyFont="1" applyFill="1" applyBorder="1" applyAlignment="1"/>
    <xf numFmtId="0" fontId="1" fillId="0" borderId="0" xfId="0" quotePrefix="1" applyFont="1" applyFill="1" applyAlignment="1"/>
    <xf numFmtId="178" fontId="1" fillId="0" borderId="0" xfId="0" applyNumberFormat="1" applyFont="1" applyFill="1" applyAlignment="1"/>
    <xf numFmtId="178" fontId="1" fillId="0" borderId="8" xfId="0" applyNumberFormat="1" applyFont="1" applyFill="1" applyBorder="1" applyAlignment="1"/>
    <xf numFmtId="178" fontId="1" fillId="0" borderId="45" xfId="0" applyNumberFormat="1" applyFont="1" applyFill="1" applyBorder="1" applyAlignment="1"/>
    <xf numFmtId="178" fontId="1" fillId="0" borderId="9" xfId="0" applyNumberFormat="1" applyFont="1" applyFill="1" applyBorder="1" applyAlignment="1"/>
    <xf numFmtId="178" fontId="1" fillId="0" borderId="64" xfId="0" applyNumberFormat="1" applyFont="1" applyFill="1" applyBorder="1" applyAlignment="1"/>
    <xf numFmtId="0" fontId="1" fillId="0" borderId="5" xfId="0" applyFont="1" applyFill="1" applyBorder="1" applyAlignment="1">
      <alignment horizontal="center" shrinkToFit="1"/>
    </xf>
    <xf numFmtId="0" fontId="1" fillId="0" borderId="23" xfId="0" applyFont="1" applyFill="1" applyBorder="1" applyAlignment="1"/>
    <xf numFmtId="178" fontId="1" fillId="0" borderId="47" xfId="0" applyNumberFormat="1" applyFont="1" applyFill="1" applyBorder="1" applyAlignment="1"/>
    <xf numFmtId="0" fontId="5" fillId="0" borderId="0" xfId="0" applyFont="1" applyFill="1" applyAlignment="1"/>
    <xf numFmtId="0" fontId="1" fillId="0" borderId="65" xfId="0" applyFont="1" applyFill="1" applyBorder="1" applyAlignment="1"/>
    <xf numFmtId="0" fontId="1" fillId="0" borderId="60" xfId="0" applyFont="1" applyFill="1" applyBorder="1" applyAlignment="1"/>
    <xf numFmtId="0" fontId="1" fillId="0" borderId="57" xfId="0" applyFont="1" applyFill="1" applyBorder="1" applyAlignment="1"/>
    <xf numFmtId="0" fontId="1" fillId="0" borderId="0" xfId="0" applyFont="1" applyFill="1" applyBorder="1" applyAlignment="1">
      <alignment horizontal="center"/>
    </xf>
    <xf numFmtId="0" fontId="1" fillId="0" borderId="12" xfId="0" applyFont="1" applyFill="1" applyBorder="1" applyAlignment="1">
      <alignment horizontal="center" shrinkToFit="1"/>
    </xf>
    <xf numFmtId="178" fontId="1" fillId="0" borderId="65" xfId="0" applyNumberFormat="1" applyFont="1" applyFill="1" applyBorder="1" applyAlignment="1"/>
    <xf numFmtId="178" fontId="1" fillId="0" borderId="46" xfId="0" applyNumberFormat="1" applyFont="1" applyFill="1" applyBorder="1" applyAlignment="1"/>
    <xf numFmtId="185" fontId="1" fillId="0" borderId="0" xfId="0" applyNumberFormat="1" applyFont="1" applyFill="1" applyBorder="1" applyAlignment="1"/>
    <xf numFmtId="178" fontId="1" fillId="0" borderId="66" xfId="0" applyNumberFormat="1" applyFont="1" applyFill="1" applyBorder="1" applyAlignment="1"/>
    <xf numFmtId="178" fontId="1" fillId="0" borderId="67" xfId="0" applyNumberFormat="1" applyFont="1" applyFill="1" applyBorder="1" applyAlignment="1"/>
    <xf numFmtId="178" fontId="1" fillId="0" borderId="41" xfId="0" applyNumberFormat="1" applyFont="1" applyFill="1" applyBorder="1" applyAlignment="1"/>
    <xf numFmtId="178" fontId="1" fillId="0" borderId="37" xfId="0" applyNumberFormat="1" applyFont="1" applyFill="1" applyBorder="1" applyAlignment="1"/>
    <xf numFmtId="0" fontId="1" fillId="0" borderId="68" xfId="0" applyFont="1" applyFill="1" applyBorder="1" applyAlignment="1"/>
    <xf numFmtId="178" fontId="1" fillId="0" borderId="49" xfId="0" applyNumberFormat="1" applyFont="1" applyFill="1" applyBorder="1" applyAlignment="1"/>
    <xf numFmtId="0" fontId="1" fillId="0" borderId="67" xfId="0" applyFont="1" applyFill="1" applyBorder="1" applyAlignment="1"/>
    <xf numFmtId="0" fontId="1" fillId="0" borderId="69" xfId="0" applyFont="1" applyFill="1" applyBorder="1" applyAlignment="1"/>
    <xf numFmtId="0" fontId="1" fillId="0" borderId="70" xfId="0" applyFont="1" applyFill="1" applyBorder="1" applyAlignment="1"/>
    <xf numFmtId="0" fontId="1" fillId="0" borderId="71" xfId="0" applyFont="1" applyFill="1" applyBorder="1" applyAlignment="1">
      <alignment horizontal="center"/>
    </xf>
    <xf numFmtId="0" fontId="1" fillId="0" borderId="72" xfId="0" applyFont="1" applyFill="1" applyBorder="1" applyAlignment="1">
      <alignment horizontal="center"/>
    </xf>
    <xf numFmtId="0" fontId="1" fillId="0" borderId="73" xfId="0" applyFont="1" applyFill="1" applyBorder="1" applyAlignment="1">
      <alignment horizontal="center"/>
    </xf>
    <xf numFmtId="182" fontId="1" fillId="0" borderId="65" xfId="0" applyNumberFormat="1" applyFont="1" applyFill="1" applyBorder="1" applyAlignment="1"/>
    <xf numFmtId="182" fontId="1" fillId="0" borderId="46" xfId="0" applyNumberFormat="1" applyFont="1" applyFill="1" applyBorder="1" applyAlignment="1"/>
    <xf numFmtId="182" fontId="1" fillId="0" borderId="74" xfId="0" applyNumberFormat="1" applyFont="1" applyFill="1" applyBorder="1" applyAlignment="1"/>
    <xf numFmtId="182" fontId="1" fillId="0" borderId="67" xfId="0" applyNumberFormat="1" applyFont="1" applyFill="1" applyBorder="1" applyAlignment="1"/>
    <xf numFmtId="182" fontId="1" fillId="0" borderId="69" xfId="0" applyNumberFormat="1" applyFont="1" applyFill="1" applyBorder="1" applyAlignment="1"/>
    <xf numFmtId="182" fontId="1" fillId="0" borderId="70" xfId="0" applyNumberFormat="1" applyFont="1" applyFill="1" applyBorder="1" applyAlignment="1"/>
    <xf numFmtId="182" fontId="1" fillId="0" borderId="75" xfId="0" applyNumberFormat="1" applyFont="1" applyFill="1" applyBorder="1" applyAlignment="1"/>
    <xf numFmtId="182" fontId="1" fillId="0" borderId="0" xfId="0" applyNumberFormat="1" applyFont="1" applyFill="1" applyBorder="1" applyAlignment="1"/>
    <xf numFmtId="0" fontId="1" fillId="0" borderId="76" xfId="0" applyFont="1" applyFill="1" applyBorder="1" applyAlignment="1"/>
    <xf numFmtId="178" fontId="1" fillId="0" borderId="54" xfId="0" applyNumberFormat="1" applyFont="1" applyFill="1" applyBorder="1" applyAlignment="1"/>
    <xf numFmtId="0" fontId="1" fillId="0" borderId="19" xfId="0" applyFont="1" applyFill="1" applyBorder="1" applyAlignment="1"/>
    <xf numFmtId="178" fontId="1" fillId="0" borderId="36" xfId="0" applyNumberFormat="1" applyFont="1" applyFill="1" applyBorder="1" applyAlignment="1">
      <alignment wrapText="1"/>
    </xf>
    <xf numFmtId="0" fontId="1" fillId="0" borderId="77" xfId="0" applyFont="1" applyFill="1" applyBorder="1" applyAlignment="1"/>
    <xf numFmtId="178" fontId="1" fillId="0" borderId="38" xfId="0" applyNumberFormat="1" applyFont="1" applyFill="1" applyBorder="1" applyAlignment="1">
      <alignment horizontal="center"/>
    </xf>
    <xf numFmtId="0" fontId="1" fillId="0" borderId="78" xfId="0" applyFont="1" applyFill="1" applyBorder="1" applyAlignment="1"/>
    <xf numFmtId="182" fontId="1" fillId="0" borderId="12" xfId="0" applyNumberFormat="1" applyFont="1" applyFill="1" applyBorder="1" applyAlignment="1">
      <alignment horizontal="center"/>
    </xf>
    <xf numFmtId="183" fontId="1" fillId="0" borderId="20" xfId="0" applyNumberFormat="1" applyFont="1" applyFill="1" applyBorder="1" applyAlignment="1"/>
    <xf numFmtId="183" fontId="1" fillId="0" borderId="66" xfId="0" applyNumberFormat="1" applyFont="1" applyFill="1" applyBorder="1" applyAlignment="1"/>
    <xf numFmtId="0" fontId="1" fillId="0" borderId="34" xfId="0" applyFont="1" applyFill="1" applyBorder="1" applyAlignment="1">
      <alignment horizontal="center"/>
    </xf>
    <xf numFmtId="182" fontId="1" fillId="0" borderId="20" xfId="0" applyNumberFormat="1" applyFont="1" applyFill="1" applyBorder="1" applyAlignment="1">
      <alignment horizontal="right"/>
    </xf>
    <xf numFmtId="182" fontId="1" fillId="0" borderId="53" xfId="0" applyNumberFormat="1" applyFont="1" applyFill="1" applyBorder="1" applyAlignment="1">
      <alignment horizontal="right"/>
    </xf>
    <xf numFmtId="182" fontId="1" fillId="0" borderId="23" xfId="0" applyNumberFormat="1" applyFont="1" applyFill="1" applyBorder="1" applyAlignment="1">
      <alignment horizontal="right"/>
    </xf>
    <xf numFmtId="182" fontId="1" fillId="0" borderId="50" xfId="0" applyNumberFormat="1" applyFont="1" applyFill="1" applyBorder="1" applyAlignment="1">
      <alignment horizontal="right"/>
    </xf>
    <xf numFmtId="178" fontId="1" fillId="0" borderId="10" xfId="0" applyNumberFormat="1" applyFont="1" applyFill="1" applyBorder="1" applyAlignment="1">
      <alignment horizontal="center"/>
    </xf>
    <xf numFmtId="178" fontId="1" fillId="0" borderId="34" xfId="0" applyNumberFormat="1" applyFont="1" applyFill="1" applyBorder="1" applyAlignment="1">
      <alignment horizontal="center"/>
    </xf>
    <xf numFmtId="178" fontId="1" fillId="0" borderId="2" xfId="0" applyNumberFormat="1" applyFont="1" applyFill="1" applyBorder="1" applyAlignment="1">
      <alignment horizontal="center"/>
    </xf>
    <xf numFmtId="178" fontId="1" fillId="0" borderId="11" xfId="0" applyNumberFormat="1" applyFont="1" applyFill="1" applyBorder="1" applyAlignment="1">
      <alignment horizontal="center"/>
    </xf>
    <xf numFmtId="178" fontId="1" fillId="0" borderId="41" xfId="0" applyNumberFormat="1" applyFont="1" applyFill="1" applyBorder="1" applyAlignment="1">
      <alignment horizontal="center"/>
    </xf>
    <xf numFmtId="178" fontId="1" fillId="0" borderId="12" xfId="0" applyNumberFormat="1" applyFont="1" applyFill="1" applyBorder="1" applyAlignment="1">
      <alignment horizontal="center"/>
    </xf>
    <xf numFmtId="178" fontId="1" fillId="0" borderId="0" xfId="0" applyNumberFormat="1" applyFont="1" applyFill="1" applyBorder="1" applyAlignment="1">
      <alignment horizontal="center"/>
    </xf>
    <xf numFmtId="178" fontId="1" fillId="0" borderId="5" xfId="0" applyNumberFormat="1" applyFont="1" applyFill="1" applyBorder="1" applyAlignment="1">
      <alignment horizontal="center"/>
    </xf>
    <xf numFmtId="178" fontId="1" fillId="0" borderId="13" xfId="0" applyNumberFormat="1" applyFont="1" applyFill="1" applyBorder="1" applyAlignment="1">
      <alignment horizontal="center"/>
    </xf>
    <xf numFmtId="178" fontId="1" fillId="0" borderId="37" xfId="0" applyNumberFormat="1" applyFont="1" applyFill="1" applyBorder="1" applyAlignment="1">
      <alignment horizontal="center"/>
    </xf>
    <xf numFmtId="178" fontId="1" fillId="0" borderId="6" xfId="0" applyNumberFormat="1" applyFont="1" applyFill="1" applyBorder="1" applyAlignment="1">
      <alignment horizontal="center" shrinkToFit="1"/>
    </xf>
    <xf numFmtId="0" fontId="1" fillId="0" borderId="13" xfId="0" applyFont="1" applyFill="1" applyBorder="1" applyAlignment="1">
      <alignment horizontal="center" shrinkToFit="1"/>
    </xf>
    <xf numFmtId="0" fontId="1" fillId="0" borderId="37" xfId="0" applyFont="1" applyFill="1" applyBorder="1" applyAlignment="1">
      <alignment horizontal="center" shrinkToFit="1"/>
    </xf>
    <xf numFmtId="178" fontId="5" fillId="0" borderId="0" xfId="0" applyNumberFormat="1" applyFont="1" applyFill="1" applyBorder="1" applyAlignment="1">
      <alignment horizontal="center" shrinkToFit="1"/>
    </xf>
    <xf numFmtId="178" fontId="5" fillId="0" borderId="5" xfId="0" applyNumberFormat="1" applyFont="1" applyFill="1" applyBorder="1" applyAlignment="1">
      <alignment horizontal="center"/>
    </xf>
    <xf numFmtId="178" fontId="5" fillId="0" borderId="13" xfId="0" applyNumberFormat="1" applyFont="1" applyFill="1" applyBorder="1" applyAlignment="1">
      <alignment horizontal="center"/>
    </xf>
    <xf numFmtId="178" fontId="5" fillId="0" borderId="37" xfId="0" applyNumberFormat="1" applyFont="1" applyFill="1" applyBorder="1" applyAlignment="1">
      <alignment horizontal="center"/>
    </xf>
    <xf numFmtId="178" fontId="1" fillId="0" borderId="15" xfId="0" applyNumberFormat="1" applyFont="1" applyFill="1" applyBorder="1" applyAlignment="1">
      <alignment horizontal="center"/>
    </xf>
    <xf numFmtId="178" fontId="1" fillId="0" borderId="79" xfId="0" applyNumberFormat="1" applyFont="1" applyFill="1" applyBorder="1" applyAlignment="1"/>
    <xf numFmtId="178" fontId="1" fillId="0" borderId="80" xfId="0" applyNumberFormat="1" applyFont="1" applyFill="1" applyBorder="1" applyAlignment="1"/>
    <xf numFmtId="178" fontId="1" fillId="0" borderId="81" xfId="0" applyNumberFormat="1" applyFont="1" applyFill="1" applyBorder="1" applyAlignment="1"/>
    <xf numFmtId="178" fontId="1" fillId="0" borderId="82" xfId="0" applyNumberFormat="1" applyFont="1" applyFill="1" applyBorder="1" applyAlignment="1"/>
    <xf numFmtId="178" fontId="1" fillId="0" borderId="83" xfId="0" applyNumberFormat="1" applyFont="1" applyFill="1" applyBorder="1" applyAlignment="1"/>
    <xf numFmtId="178" fontId="1" fillId="0" borderId="84" xfId="0" applyNumberFormat="1" applyFont="1" applyFill="1" applyBorder="1" applyAlignment="1"/>
    <xf numFmtId="178" fontId="1" fillId="0" borderId="85" xfId="0" applyNumberFormat="1" applyFont="1" applyFill="1" applyBorder="1" applyAlignment="1"/>
    <xf numFmtId="178" fontId="1" fillId="0" borderId="86" xfId="0" applyNumberFormat="1" applyFont="1" applyFill="1" applyBorder="1" applyAlignment="1"/>
    <xf numFmtId="178" fontId="1" fillId="0" borderId="87" xfId="0" applyNumberFormat="1" applyFont="1" applyFill="1" applyBorder="1" applyAlignment="1"/>
    <xf numFmtId="178" fontId="1" fillId="0" borderId="88" xfId="0" applyNumberFormat="1" applyFont="1" applyFill="1" applyBorder="1" applyAlignment="1"/>
    <xf numFmtId="178" fontId="1" fillId="0" borderId="89" xfId="0" applyNumberFormat="1" applyFont="1" applyFill="1" applyBorder="1" applyAlignment="1"/>
    <xf numFmtId="178" fontId="1" fillId="0" borderId="90" xfId="0" applyNumberFormat="1" applyFont="1" applyFill="1" applyBorder="1" applyAlignment="1"/>
    <xf numFmtId="178" fontId="1" fillId="0" borderId="91" xfId="0" applyNumberFormat="1" applyFont="1" applyFill="1" applyBorder="1" applyAlignment="1"/>
    <xf numFmtId="178" fontId="1" fillId="0" borderId="92" xfId="0" applyNumberFormat="1" applyFont="1" applyFill="1" applyBorder="1" applyAlignment="1"/>
    <xf numFmtId="178" fontId="1" fillId="0" borderId="93" xfId="0" applyNumberFormat="1" applyFont="1" applyFill="1" applyBorder="1" applyAlignment="1"/>
    <xf numFmtId="178" fontId="1" fillId="0" borderId="94" xfId="0" applyNumberFormat="1" applyFont="1" applyFill="1" applyBorder="1" applyAlignment="1"/>
    <xf numFmtId="178" fontId="1" fillId="0" borderId="95" xfId="0" applyNumberFormat="1" applyFont="1" applyFill="1" applyBorder="1" applyAlignment="1"/>
    <xf numFmtId="178" fontId="1" fillId="0" borderId="69" xfId="0" applyNumberFormat="1" applyFont="1" applyFill="1" applyBorder="1" applyAlignment="1"/>
    <xf numFmtId="178" fontId="1" fillId="0" borderId="70" xfId="0" applyNumberFormat="1" applyFont="1" applyFill="1" applyBorder="1" applyAlignment="1"/>
    <xf numFmtId="0" fontId="1" fillId="0" borderId="96" xfId="0" applyFont="1" applyFill="1" applyBorder="1" applyAlignment="1">
      <alignment horizontal="center"/>
    </xf>
    <xf numFmtId="0" fontId="1" fillId="0" borderId="97" xfId="0" applyFont="1" applyFill="1" applyBorder="1" applyAlignment="1">
      <alignment horizontal="center"/>
    </xf>
    <xf numFmtId="0" fontId="1" fillId="0" borderId="77" xfId="0" applyFont="1" applyFill="1" applyBorder="1" applyAlignment="1">
      <alignment horizontal="center"/>
    </xf>
    <xf numFmtId="178" fontId="1" fillId="0" borderId="59" xfId="0" applyNumberFormat="1" applyFont="1" applyFill="1" applyBorder="1" applyAlignment="1"/>
    <xf numFmtId="179" fontId="1" fillId="0" borderId="0" xfId="0" applyNumberFormat="1" applyFont="1" applyFill="1" applyAlignment="1"/>
    <xf numFmtId="0" fontId="1" fillId="0" borderId="1" xfId="0" applyFont="1" applyFill="1" applyBorder="1" applyAlignment="1"/>
    <xf numFmtId="179" fontId="1" fillId="0" borderId="42" xfId="0" applyNumberFormat="1" applyFont="1" applyFill="1" applyBorder="1" applyAlignment="1"/>
    <xf numFmtId="179" fontId="1" fillId="0" borderId="35" xfId="0" applyNumberFormat="1" applyFont="1" applyFill="1" applyBorder="1" applyAlignment="1"/>
    <xf numFmtId="179" fontId="1" fillId="0" borderId="10" xfId="0" applyNumberFormat="1" applyFont="1" applyFill="1" applyBorder="1" applyAlignment="1"/>
    <xf numFmtId="179" fontId="1" fillId="0" borderId="3" xfId="0" applyNumberFormat="1" applyFont="1" applyFill="1" applyBorder="1" applyAlignment="1"/>
    <xf numFmtId="179" fontId="1" fillId="0" borderId="12" xfId="0" applyNumberFormat="1" applyFont="1" applyFill="1" applyBorder="1" applyAlignment="1"/>
    <xf numFmtId="179" fontId="1" fillId="0" borderId="6" xfId="0" applyNumberFormat="1" applyFont="1" applyFill="1" applyBorder="1" applyAlignment="1"/>
    <xf numFmtId="179" fontId="1" fillId="0" borderId="6" xfId="0" quotePrefix="1" applyNumberFormat="1" applyFont="1" applyFill="1" applyBorder="1" applyAlignment="1"/>
    <xf numFmtId="179" fontId="1" fillId="0" borderId="7" xfId="0" applyNumberFormat="1" applyFont="1" applyFill="1" applyBorder="1" applyAlignment="1"/>
    <xf numFmtId="178" fontId="1" fillId="0" borderId="73" xfId="0" applyNumberFormat="1" applyFont="1" applyFill="1" applyBorder="1" applyAlignment="1"/>
    <xf numFmtId="179" fontId="1" fillId="0" borderId="95" xfId="0" applyNumberFormat="1" applyFont="1" applyFill="1" applyBorder="1" applyAlignment="1"/>
    <xf numFmtId="179" fontId="1" fillId="0" borderId="33" xfId="0" applyNumberFormat="1" applyFont="1" applyFill="1" applyBorder="1" applyAlignment="1"/>
    <xf numFmtId="179" fontId="1" fillId="0" borderId="54" xfId="0" applyNumberFormat="1" applyFont="1" applyFill="1" applyBorder="1" applyAlignment="1">
      <alignment shrinkToFit="1"/>
    </xf>
    <xf numFmtId="179" fontId="1" fillId="0" borderId="36" xfId="0" applyNumberFormat="1" applyFont="1" applyFill="1" applyBorder="1" applyAlignment="1"/>
    <xf numFmtId="179" fontId="1" fillId="0" borderId="37" xfId="0" applyNumberFormat="1" applyFont="1" applyFill="1" applyBorder="1" applyAlignment="1">
      <alignment shrinkToFit="1"/>
    </xf>
    <xf numFmtId="179" fontId="1" fillId="0" borderId="37" xfId="0" applyNumberFormat="1" applyFont="1" applyFill="1" applyBorder="1" applyAlignment="1"/>
    <xf numFmtId="179" fontId="1" fillId="0" borderId="15" xfId="0" applyNumberFormat="1" applyFont="1" applyFill="1" applyBorder="1" applyAlignment="1"/>
    <xf numFmtId="178" fontId="1" fillId="0" borderId="98" xfId="0" applyNumberFormat="1" applyFont="1" applyFill="1" applyBorder="1" applyAlignment="1"/>
    <xf numFmtId="178" fontId="1" fillId="0" borderId="99" xfId="0" applyNumberFormat="1" applyFont="1" applyFill="1" applyBorder="1" applyAlignment="1"/>
    <xf numFmtId="179" fontId="1" fillId="0" borderId="34" xfId="0" applyNumberFormat="1" applyFont="1" applyFill="1" applyBorder="1" applyAlignment="1"/>
    <xf numFmtId="179" fontId="1" fillId="0" borderId="34" xfId="0" applyNumberFormat="1" applyFont="1" applyFill="1" applyBorder="1" applyAlignment="1">
      <alignment horizontal="center"/>
    </xf>
    <xf numFmtId="179" fontId="1" fillId="0" borderId="0" xfId="0" applyNumberFormat="1" applyFont="1" applyFill="1" applyAlignment="1">
      <alignment horizontal="center"/>
    </xf>
    <xf numFmtId="179" fontId="1" fillId="0" borderId="0" xfId="0" applyNumberFormat="1" applyFont="1" applyFill="1" applyBorder="1" applyAlignment="1">
      <alignment horizontal="center"/>
    </xf>
    <xf numFmtId="179" fontId="1" fillId="0" borderId="100" xfId="0" applyNumberFormat="1" applyFont="1" applyFill="1" applyBorder="1" applyAlignment="1"/>
    <xf numFmtId="179" fontId="1" fillId="0" borderId="101" xfId="0" applyNumberFormat="1" applyFont="1" applyFill="1" applyBorder="1" applyAlignment="1"/>
    <xf numFmtId="179" fontId="1" fillId="0" borderId="58" xfId="0" applyNumberFormat="1" applyFont="1" applyFill="1" applyBorder="1" applyAlignment="1"/>
    <xf numFmtId="179" fontId="1" fillId="0" borderId="55" xfId="0" applyNumberFormat="1" applyFont="1" applyFill="1" applyBorder="1" applyAlignment="1"/>
    <xf numFmtId="179" fontId="1" fillId="0" borderId="13" xfId="0" applyNumberFormat="1" applyFont="1" applyFill="1" applyBorder="1" applyAlignment="1"/>
    <xf numFmtId="179" fontId="1" fillId="0" borderId="5" xfId="0" applyNumberFormat="1" applyFont="1" applyFill="1" applyBorder="1" applyAlignment="1"/>
    <xf numFmtId="179" fontId="1" fillId="0" borderId="17" xfId="0" applyNumberFormat="1" applyFont="1" applyFill="1" applyBorder="1" applyAlignment="1"/>
    <xf numFmtId="179" fontId="1" fillId="0" borderId="16" xfId="0" applyNumberFormat="1" applyFont="1" applyFill="1" applyBorder="1" applyAlignment="1"/>
    <xf numFmtId="178" fontId="1" fillId="0" borderId="102" xfId="0" applyNumberFormat="1" applyFont="1" applyFill="1" applyBorder="1" applyAlignment="1"/>
    <xf numFmtId="178" fontId="1" fillId="0" borderId="44" xfId="0" applyNumberFormat="1" applyFont="1" applyFill="1" applyBorder="1" applyAlignment="1"/>
    <xf numFmtId="179" fontId="1" fillId="0" borderId="67" xfId="0" applyNumberFormat="1" applyFont="1" applyFill="1" applyBorder="1" applyAlignment="1"/>
    <xf numFmtId="0" fontId="5" fillId="0" borderId="19" xfId="0" applyFont="1" applyFill="1" applyBorder="1" applyAlignment="1"/>
    <xf numFmtId="179" fontId="5" fillId="0" borderId="54" xfId="0" applyNumberFormat="1" applyFont="1" applyFill="1" applyBorder="1" applyAlignment="1"/>
    <xf numFmtId="179" fontId="1" fillId="0" borderId="46" xfId="0" applyNumberFormat="1" applyFont="1" applyFill="1" applyBorder="1" applyAlignment="1"/>
    <xf numFmtId="179" fontId="1" fillId="0" borderId="2" xfId="0" applyNumberFormat="1" applyFont="1" applyFill="1" applyBorder="1" applyAlignment="1"/>
    <xf numFmtId="179" fontId="1" fillId="0" borderId="11" xfId="0" applyNumberFormat="1" applyFont="1" applyFill="1" applyBorder="1" applyAlignment="1"/>
    <xf numFmtId="178" fontId="1" fillId="0" borderId="103" xfId="0" applyNumberFormat="1" applyFont="1" applyFill="1" applyBorder="1" applyAlignment="1"/>
    <xf numFmtId="178" fontId="1" fillId="0" borderId="100" xfId="0" applyNumberFormat="1" applyFont="1" applyFill="1" applyBorder="1" applyAlignment="1"/>
    <xf numFmtId="178" fontId="1" fillId="0" borderId="33" xfId="0" applyNumberFormat="1" applyFont="1" applyFill="1" applyBorder="1" applyAlignment="1"/>
    <xf numFmtId="178" fontId="1" fillId="0" borderId="3" xfId="0" applyNumberFormat="1" applyFont="1" applyFill="1" applyBorder="1" applyAlignment="1">
      <alignment horizontal="left"/>
    </xf>
    <xf numFmtId="178" fontId="1" fillId="0" borderId="58" xfId="0" applyNumberFormat="1" applyFont="1" applyFill="1" applyBorder="1" applyAlignment="1"/>
    <xf numFmtId="178" fontId="1" fillId="0" borderId="12" xfId="0" applyNumberFormat="1" applyFont="1" applyFill="1" applyBorder="1" applyAlignment="1"/>
    <xf numFmtId="178" fontId="1" fillId="0" borderId="6" xfId="0" applyNumberFormat="1" applyFont="1" applyFill="1" applyBorder="1" applyAlignment="1"/>
    <xf numFmtId="178" fontId="1" fillId="0" borderId="13" xfId="0" applyNumberFormat="1" applyFont="1" applyFill="1" applyBorder="1" applyAlignment="1"/>
    <xf numFmtId="178" fontId="1" fillId="0" borderId="17" xfId="0" applyNumberFormat="1" applyFont="1" applyFill="1" applyBorder="1" applyAlignment="1"/>
    <xf numFmtId="178" fontId="1" fillId="0" borderId="7" xfId="0" applyNumberFormat="1" applyFont="1" applyFill="1" applyBorder="1" applyAlignment="1"/>
    <xf numFmtId="178" fontId="1" fillId="0" borderId="30" xfId="0" applyNumberFormat="1" applyFont="1" applyFill="1" applyBorder="1" applyAlignment="1"/>
    <xf numFmtId="178" fontId="1" fillId="0" borderId="22" xfId="0" applyNumberFormat="1" applyFont="1" applyFill="1" applyBorder="1" applyAlignment="1">
      <alignment horizontal="center"/>
    </xf>
    <xf numFmtId="178" fontId="1" fillId="0" borderId="56" xfId="0" applyNumberFormat="1" applyFont="1" applyFill="1" applyBorder="1" applyAlignment="1"/>
    <xf numFmtId="178" fontId="1" fillId="0" borderId="60" xfId="0" applyNumberFormat="1" applyFont="1" applyFill="1" applyBorder="1" applyAlignment="1"/>
    <xf numFmtId="178" fontId="1" fillId="0" borderId="104" xfId="0" applyNumberFormat="1" applyFont="1" applyFill="1" applyBorder="1" applyAlignment="1"/>
    <xf numFmtId="178" fontId="1" fillId="0" borderId="105" xfId="0" applyNumberFormat="1" applyFont="1" applyFill="1" applyBorder="1" applyAlignment="1"/>
    <xf numFmtId="178" fontId="1" fillId="0" borderId="50" xfId="0" applyNumberFormat="1" applyFont="1" applyFill="1" applyBorder="1" applyAlignment="1">
      <alignment horizontal="right"/>
    </xf>
    <xf numFmtId="178" fontId="1" fillId="0" borderId="0" xfId="0" applyNumberFormat="1" applyFont="1" applyFill="1" applyAlignment="1">
      <alignment horizontal="center"/>
    </xf>
    <xf numFmtId="179" fontId="1" fillId="0" borderId="45" xfId="0" applyNumberFormat="1" applyFont="1" applyFill="1" applyBorder="1" applyAlignment="1"/>
    <xf numFmtId="179" fontId="1" fillId="0" borderId="69" xfId="0" applyNumberFormat="1" applyFont="1" applyFill="1" applyBorder="1" applyAlignment="1"/>
    <xf numFmtId="179" fontId="1" fillId="0" borderId="3" xfId="0" applyNumberFormat="1" applyFont="1" applyFill="1" applyBorder="1" applyAlignment="1">
      <alignment horizontal="center"/>
    </xf>
    <xf numFmtId="179" fontId="1" fillId="0" borderId="78" xfId="0" applyNumberFormat="1" applyFont="1" applyFill="1" applyBorder="1" applyAlignment="1"/>
    <xf numFmtId="179" fontId="1" fillId="0" borderId="6" xfId="0" applyNumberFormat="1" applyFont="1" applyFill="1" applyBorder="1" applyAlignment="1">
      <alignment horizontal="center"/>
    </xf>
    <xf numFmtId="178" fontId="1" fillId="0" borderId="106" xfId="0" applyNumberFormat="1" applyFont="1" applyFill="1" applyBorder="1" applyAlignment="1">
      <alignment horizontal="center"/>
    </xf>
    <xf numFmtId="178" fontId="1" fillId="0" borderId="107" xfId="0" applyNumberFormat="1" applyFont="1" applyFill="1" applyBorder="1" applyAlignment="1"/>
    <xf numFmtId="179" fontId="1" fillId="0" borderId="54" xfId="0" applyNumberFormat="1" applyFont="1" applyFill="1" applyBorder="1" applyAlignment="1"/>
    <xf numFmtId="179" fontId="1" fillId="0" borderId="44" xfId="0" applyNumberFormat="1" applyFont="1" applyFill="1" applyBorder="1" applyAlignment="1"/>
    <xf numFmtId="184" fontId="1" fillId="0" borderId="8" xfId="0" applyNumberFormat="1" applyFont="1" applyFill="1" applyBorder="1" applyAlignment="1"/>
    <xf numFmtId="184" fontId="1" fillId="0" borderId="65" xfId="0" applyNumberFormat="1" applyFont="1" applyFill="1" applyBorder="1" applyAlignment="1"/>
    <xf numFmtId="184" fontId="1" fillId="0" borderId="44" xfId="0" applyNumberFormat="1" applyFont="1" applyFill="1" applyBorder="1" applyAlignment="1"/>
    <xf numFmtId="184" fontId="1" fillId="0" borderId="108" xfId="0" applyNumberFormat="1" applyFont="1" applyFill="1" applyBorder="1" applyAlignment="1"/>
    <xf numFmtId="184" fontId="1" fillId="0" borderId="109" xfId="0" applyNumberFormat="1" applyFont="1" applyFill="1" applyBorder="1" applyAlignment="1"/>
    <xf numFmtId="184" fontId="1" fillId="0" borderId="31" xfId="0" applyNumberFormat="1" applyFont="1" applyFill="1" applyBorder="1" applyAlignment="1"/>
    <xf numFmtId="184" fontId="1" fillId="0" borderId="95" xfId="0" applyNumberFormat="1" applyFont="1" applyFill="1" applyBorder="1" applyAlignment="1"/>
    <xf numFmtId="184" fontId="1" fillId="0" borderId="67" xfId="0" applyNumberFormat="1" applyFont="1" applyFill="1" applyBorder="1" applyAlignment="1"/>
    <xf numFmtId="184" fontId="1" fillId="0" borderId="47" xfId="0" applyNumberFormat="1" applyFont="1" applyFill="1" applyBorder="1" applyAlignment="1"/>
    <xf numFmtId="184" fontId="1" fillId="0" borderId="57" xfId="0" applyNumberFormat="1" applyFont="1" applyFill="1" applyBorder="1" applyAlignment="1"/>
    <xf numFmtId="184" fontId="1" fillId="0" borderId="0" xfId="0" applyNumberFormat="1" applyFont="1" applyFill="1" applyAlignment="1"/>
    <xf numFmtId="184" fontId="1" fillId="0" borderId="0" xfId="0" applyNumberFormat="1" applyFont="1" applyFill="1" applyAlignment="1">
      <alignment horizontal="center"/>
    </xf>
    <xf numFmtId="184" fontId="1" fillId="0" borderId="110" xfId="0" applyNumberFormat="1" applyFont="1" applyFill="1" applyBorder="1" applyAlignment="1"/>
    <xf numFmtId="184" fontId="1" fillId="0" borderId="33" xfId="0" applyNumberFormat="1" applyFont="1" applyFill="1" applyBorder="1" applyAlignment="1"/>
    <xf numFmtId="184" fontId="1" fillId="0" borderId="35" xfId="0" applyNumberFormat="1" applyFont="1" applyFill="1" applyBorder="1" applyAlignment="1"/>
    <xf numFmtId="184" fontId="1" fillId="0" borderId="3" xfId="0" applyNumberFormat="1" applyFont="1" applyFill="1" applyBorder="1" applyAlignment="1"/>
    <xf numFmtId="184" fontId="1" fillId="0" borderId="58" xfId="0" applyNumberFormat="1" applyFont="1" applyFill="1" applyBorder="1" applyAlignment="1"/>
    <xf numFmtId="184" fontId="1" fillId="0" borderId="54" xfId="0" applyNumberFormat="1" applyFont="1" applyFill="1" applyBorder="1" applyAlignment="1"/>
    <xf numFmtId="184" fontId="1" fillId="0" borderId="36" xfId="0" applyNumberFormat="1" applyFont="1" applyFill="1" applyBorder="1" applyAlignment="1"/>
    <xf numFmtId="184" fontId="1" fillId="0" borderId="19" xfId="0" applyNumberFormat="1" applyFont="1" applyFill="1" applyBorder="1" applyAlignment="1"/>
    <xf numFmtId="184" fontId="1" fillId="0" borderId="6" xfId="0" applyNumberFormat="1" applyFont="1" applyFill="1" applyBorder="1" applyAlignment="1"/>
    <xf numFmtId="184" fontId="1" fillId="0" borderId="13" xfId="0" applyNumberFormat="1" applyFont="1" applyFill="1" applyBorder="1" applyAlignment="1"/>
    <xf numFmtId="184" fontId="1" fillId="0" borderId="37" xfId="0" applyNumberFormat="1" applyFont="1" applyFill="1" applyBorder="1" applyAlignment="1"/>
    <xf numFmtId="184" fontId="1" fillId="0" borderId="12" xfId="0" applyNumberFormat="1" applyFont="1" applyFill="1" applyBorder="1" applyAlignment="1"/>
    <xf numFmtId="184" fontId="1" fillId="0" borderId="5" xfId="0" applyNumberFormat="1" applyFont="1" applyFill="1" applyBorder="1" applyAlignment="1"/>
    <xf numFmtId="184" fontId="1" fillId="0" borderId="17" xfId="0" applyNumberFormat="1" applyFont="1" applyFill="1" applyBorder="1" applyAlignment="1"/>
    <xf numFmtId="184" fontId="1" fillId="0" borderId="15" xfId="0" applyNumberFormat="1" applyFont="1" applyFill="1" applyBorder="1" applyAlignment="1"/>
    <xf numFmtId="184" fontId="1" fillId="0" borderId="45" xfId="0" applyNumberFormat="1" applyFont="1" applyFill="1" applyBorder="1" applyAlignment="1"/>
    <xf numFmtId="184" fontId="1" fillId="0" borderId="46" xfId="0" applyNumberFormat="1" applyFont="1" applyFill="1" applyBorder="1" applyAlignment="1"/>
    <xf numFmtId="184" fontId="1" fillId="0" borderId="22" xfId="0" applyNumberFormat="1" applyFont="1" applyFill="1" applyBorder="1" applyAlignment="1"/>
    <xf numFmtId="184" fontId="1" fillId="0" borderId="106" xfId="0" applyNumberFormat="1" applyFont="1" applyFill="1" applyBorder="1" applyAlignment="1">
      <alignment horizontal="center"/>
    </xf>
    <xf numFmtId="184" fontId="1" fillId="0" borderId="69" xfId="0" applyNumberFormat="1" applyFont="1" applyFill="1" applyBorder="1" applyAlignment="1"/>
    <xf numFmtId="184" fontId="1" fillId="0" borderId="70" xfId="0" applyNumberFormat="1" applyFont="1" applyFill="1" applyBorder="1" applyAlignment="1"/>
    <xf numFmtId="184" fontId="1" fillId="0" borderId="25" xfId="0" applyNumberFormat="1" applyFont="1" applyFill="1" applyBorder="1" applyAlignment="1">
      <alignment horizontal="right"/>
    </xf>
    <xf numFmtId="184" fontId="1" fillId="0" borderId="21" xfId="0" applyNumberFormat="1" applyFont="1" applyFill="1" applyBorder="1" applyAlignment="1"/>
    <xf numFmtId="179" fontId="1" fillId="0" borderId="65" xfId="0" applyNumberFormat="1" applyFont="1" applyFill="1" applyBorder="1" applyAlignment="1"/>
    <xf numFmtId="179" fontId="1" fillId="0" borderId="1" xfId="0" applyNumberFormat="1" applyFont="1" applyFill="1" applyBorder="1" applyAlignment="1">
      <alignment horizontal="center"/>
    </xf>
    <xf numFmtId="179" fontId="1" fillId="0" borderId="10" xfId="0" applyNumberFormat="1" applyFont="1" applyFill="1" applyBorder="1" applyAlignment="1">
      <alignment horizontal="center"/>
    </xf>
    <xf numFmtId="179" fontId="1" fillId="0" borderId="4" xfId="0" applyNumberFormat="1" applyFont="1" applyFill="1" applyBorder="1" applyAlignment="1"/>
    <xf numFmtId="184" fontId="1" fillId="0" borderId="101" xfId="0" applyNumberFormat="1" applyFont="1" applyFill="1" applyBorder="1" applyAlignment="1">
      <alignment horizontal="right"/>
    </xf>
    <xf numFmtId="184" fontId="1" fillId="0" borderId="74" xfId="0" applyNumberFormat="1" applyFont="1" applyFill="1" applyBorder="1" applyAlignment="1">
      <alignment horizontal="right"/>
    </xf>
    <xf numFmtId="184" fontId="1" fillId="0" borderId="75" xfId="0" applyNumberFormat="1" applyFont="1" applyFill="1" applyBorder="1" applyAlignment="1">
      <alignment horizontal="right"/>
    </xf>
    <xf numFmtId="0" fontId="1" fillId="0" borderId="6" xfId="0" quotePrefix="1" applyFont="1" applyFill="1" applyBorder="1" applyAlignment="1">
      <alignment horizontal="center"/>
    </xf>
    <xf numFmtId="0" fontId="1" fillId="0" borderId="30" xfId="0" applyFont="1" applyFill="1" applyBorder="1" applyAlignment="1">
      <alignment horizontal="center"/>
    </xf>
    <xf numFmtId="0" fontId="1" fillId="0" borderId="20" xfId="0" applyFont="1" applyFill="1" applyBorder="1" applyAlignment="1">
      <alignment horizontal="center" shrinkToFit="1"/>
    </xf>
    <xf numFmtId="0" fontId="1" fillId="0" borderId="65" xfId="0" applyFont="1" applyFill="1" applyBorder="1" applyAlignment="1">
      <alignment horizontal="center"/>
    </xf>
    <xf numFmtId="0" fontId="1" fillId="0" borderId="53" xfId="0" applyFont="1" applyFill="1" applyBorder="1" applyAlignment="1">
      <alignment horizontal="center"/>
    </xf>
    <xf numFmtId="0" fontId="1" fillId="0" borderId="25" xfId="0" applyFont="1" applyFill="1" applyBorder="1" applyAlignment="1"/>
    <xf numFmtId="0" fontId="1" fillId="0" borderId="102" xfId="0" applyFont="1" applyFill="1" applyBorder="1" applyAlignment="1"/>
    <xf numFmtId="178" fontId="1" fillId="0" borderId="20" xfId="1" applyNumberFormat="1" applyFont="1" applyFill="1" applyBorder="1" applyAlignment="1"/>
    <xf numFmtId="188" fontId="1" fillId="0" borderId="20" xfId="0" applyNumberFormat="1" applyFont="1" applyFill="1" applyBorder="1" applyAlignment="1"/>
    <xf numFmtId="178" fontId="1" fillId="0" borderId="15" xfId="1" applyNumberFormat="1" applyFont="1" applyFill="1" applyBorder="1" applyAlignment="1"/>
    <xf numFmtId="188" fontId="1" fillId="0" borderId="15" xfId="0" applyNumberFormat="1" applyFont="1" applyFill="1" applyBorder="1" applyAlignment="1"/>
    <xf numFmtId="188" fontId="1" fillId="0" borderId="23" xfId="0" applyNumberFormat="1" applyFont="1" applyFill="1" applyBorder="1" applyAlignment="1"/>
    <xf numFmtId="188" fontId="1" fillId="0" borderId="0" xfId="0" applyNumberFormat="1" applyFont="1" applyFill="1" applyBorder="1" applyAlignment="1"/>
    <xf numFmtId="178" fontId="1" fillId="0" borderId="34" xfId="0" applyNumberFormat="1" applyFont="1" applyFill="1" applyBorder="1" applyAlignment="1"/>
    <xf numFmtId="179" fontId="1" fillId="0" borderId="41" xfId="0" applyNumberFormat="1" applyFont="1" applyFill="1" applyBorder="1" applyAlignment="1"/>
    <xf numFmtId="178" fontId="1" fillId="0" borderId="76" xfId="0" applyNumberFormat="1" applyFont="1" applyFill="1" applyBorder="1" applyAlignment="1"/>
    <xf numFmtId="179" fontId="1" fillId="0" borderId="49" xfId="0" applyNumberFormat="1" applyFont="1" applyFill="1" applyBorder="1" applyAlignment="1"/>
    <xf numFmtId="178" fontId="1" fillId="0" borderId="101" xfId="0" applyNumberFormat="1" applyFont="1" applyFill="1" applyBorder="1" applyAlignment="1"/>
    <xf numFmtId="179" fontId="1" fillId="0" borderId="76" xfId="0" applyNumberFormat="1" applyFont="1" applyFill="1" applyBorder="1" applyAlignment="1"/>
    <xf numFmtId="178" fontId="1" fillId="0" borderId="111" xfId="0" applyNumberFormat="1" applyFont="1" applyFill="1" applyBorder="1" applyAlignment="1"/>
    <xf numFmtId="178" fontId="1" fillId="0" borderId="36" xfId="0" applyNumberFormat="1" applyFont="1" applyFill="1" applyBorder="1" applyAlignment="1">
      <alignment horizontal="center"/>
    </xf>
    <xf numFmtId="178" fontId="1" fillId="0" borderId="102" xfId="0" applyNumberFormat="1" applyFont="1" applyFill="1" applyBorder="1" applyAlignment="1">
      <alignment horizontal="center"/>
    </xf>
    <xf numFmtId="178" fontId="1" fillId="0" borderId="54" xfId="0" applyNumberFormat="1" applyFont="1" applyFill="1" applyBorder="1" applyAlignment="1">
      <alignment horizontal="center"/>
    </xf>
    <xf numFmtId="178" fontId="1" fillId="0" borderId="44" xfId="0" applyNumberFormat="1" applyFont="1" applyFill="1" applyBorder="1" applyAlignment="1">
      <alignment horizontal="center"/>
    </xf>
    <xf numFmtId="178" fontId="1" fillId="0" borderId="112" xfId="0" applyNumberFormat="1" applyFont="1" applyFill="1" applyBorder="1" applyAlignment="1"/>
    <xf numFmtId="0" fontId="5" fillId="0" borderId="51" xfId="0" applyFont="1" applyFill="1" applyBorder="1" applyAlignment="1"/>
    <xf numFmtId="178" fontId="5" fillId="0" borderId="33" xfId="0" applyNumberFormat="1" applyFont="1" applyFill="1" applyBorder="1" applyAlignment="1"/>
    <xf numFmtId="178" fontId="1" fillId="0" borderId="35" xfId="0" applyNumberFormat="1" applyFont="1" applyFill="1" applyBorder="1" applyAlignment="1"/>
    <xf numFmtId="0" fontId="7" fillId="0" borderId="30" xfId="0" applyFont="1" applyFill="1" applyBorder="1" applyAlignment="1"/>
    <xf numFmtId="178" fontId="5" fillId="0" borderId="65" xfId="0" applyNumberFormat="1" applyFont="1" applyFill="1" applyBorder="1" applyAlignment="1"/>
    <xf numFmtId="178" fontId="1" fillId="0" borderId="75" xfId="0" applyNumberFormat="1" applyFont="1" applyFill="1" applyBorder="1" applyAlignment="1"/>
    <xf numFmtId="0" fontId="1" fillId="0" borderId="53" xfId="0" applyFont="1" applyFill="1" applyBorder="1" applyAlignment="1"/>
    <xf numFmtId="0" fontId="1" fillId="0" borderId="52" xfId="0" applyFont="1" applyFill="1" applyBorder="1" applyAlignment="1"/>
    <xf numFmtId="0" fontId="1" fillId="0" borderId="0" xfId="0" applyFont="1" applyFill="1" applyBorder="1" applyAlignment="1">
      <alignment horizontal="right"/>
    </xf>
    <xf numFmtId="0" fontId="1" fillId="0" borderId="44" xfId="0" applyFont="1" applyFill="1" applyBorder="1" applyAlignment="1"/>
    <xf numFmtId="0" fontId="1" fillId="0" borderId="54" xfId="0" applyFont="1" applyFill="1" applyBorder="1" applyAlignment="1"/>
    <xf numFmtId="0" fontId="1" fillId="0" borderId="102" xfId="0" applyFont="1" applyFill="1" applyBorder="1" applyAlignment="1">
      <alignment horizontal="center"/>
    </xf>
    <xf numFmtId="182" fontId="1" fillId="0" borderId="22" xfId="0" applyNumberFormat="1" applyFont="1" applyFill="1" applyBorder="1" applyAlignment="1">
      <alignment horizontal="right"/>
    </xf>
    <xf numFmtId="182" fontId="1" fillId="0" borderId="53" xfId="0" applyNumberFormat="1" applyFont="1" applyFill="1" applyBorder="1" applyAlignment="1"/>
    <xf numFmtId="0" fontId="1" fillId="0" borderId="53" xfId="0" applyFont="1" applyFill="1" applyBorder="1" applyAlignment="1">
      <alignment shrinkToFit="1"/>
    </xf>
    <xf numFmtId="0" fontId="1" fillId="0" borderId="52" xfId="0" applyFont="1" applyFill="1" applyBorder="1" applyAlignment="1">
      <alignment horizontal="center"/>
    </xf>
    <xf numFmtId="178" fontId="1" fillId="0" borderId="0" xfId="0" applyNumberFormat="1" applyFont="1" applyFill="1" applyBorder="1" applyAlignment="1">
      <alignment horizontal="right"/>
    </xf>
    <xf numFmtId="0" fontId="1" fillId="0" borderId="101" xfId="0" applyFont="1" applyFill="1" applyBorder="1" applyAlignment="1"/>
    <xf numFmtId="0" fontId="1" fillId="0" borderId="72" xfId="0" applyFont="1" applyFill="1" applyBorder="1" applyAlignment="1"/>
    <xf numFmtId="0" fontId="1" fillId="0" borderId="115" xfId="0" applyFont="1" applyFill="1" applyBorder="1" applyAlignment="1"/>
    <xf numFmtId="0" fontId="1" fillId="0" borderId="116" xfId="0" applyFont="1" applyFill="1" applyBorder="1" applyAlignment="1"/>
    <xf numFmtId="0" fontId="1" fillId="0" borderId="117" xfId="0" applyFont="1" applyFill="1" applyBorder="1" applyAlignment="1"/>
    <xf numFmtId="0" fontId="1" fillId="0" borderId="118" xfId="0" applyFont="1" applyFill="1" applyBorder="1" applyAlignment="1"/>
    <xf numFmtId="0" fontId="1" fillId="0" borderId="74" xfId="0" applyFont="1" applyFill="1" applyBorder="1" applyAlignment="1"/>
    <xf numFmtId="0" fontId="1" fillId="0" borderId="119" xfId="0" applyFont="1" applyFill="1" applyBorder="1" applyAlignment="1"/>
    <xf numFmtId="0" fontId="1" fillId="0" borderId="120" xfId="0" applyFont="1" applyFill="1" applyBorder="1" applyAlignment="1"/>
    <xf numFmtId="0" fontId="1" fillId="0" borderId="121" xfId="0" applyFont="1" applyFill="1" applyBorder="1" applyAlignment="1">
      <alignment horizontal="right"/>
    </xf>
    <xf numFmtId="0" fontId="1" fillId="0" borderId="121" xfId="0" applyFont="1" applyFill="1" applyBorder="1" applyAlignment="1"/>
    <xf numFmtId="0" fontId="1" fillId="0" borderId="122" xfId="0" applyFont="1" applyFill="1" applyBorder="1" applyAlignment="1"/>
    <xf numFmtId="0" fontId="1" fillId="0" borderId="0" xfId="0" quotePrefix="1" applyFont="1" applyFill="1" applyBorder="1" applyAlignment="1"/>
    <xf numFmtId="0" fontId="1" fillId="0" borderId="111" xfId="0" applyFont="1" applyFill="1" applyBorder="1" applyAlignment="1"/>
    <xf numFmtId="0" fontId="1" fillId="0" borderId="78" xfId="0" applyFont="1" applyFill="1" applyBorder="1" applyAlignment="1">
      <alignment horizontal="right"/>
    </xf>
    <xf numFmtId="0" fontId="1" fillId="0" borderId="123" xfId="0" applyFont="1" applyFill="1" applyBorder="1" applyAlignment="1"/>
    <xf numFmtId="177" fontId="1" fillId="0" borderId="25" xfId="0" applyNumberFormat="1" applyFont="1" applyFill="1" applyBorder="1" applyAlignment="1">
      <alignment horizontal="right"/>
    </xf>
    <xf numFmtId="177" fontId="1" fillId="0" borderId="20" xfId="0" applyNumberFormat="1" applyFont="1" applyFill="1" applyBorder="1" applyAlignment="1"/>
    <xf numFmtId="177" fontId="1" fillId="0" borderId="73" xfId="0" applyNumberFormat="1" applyFont="1" applyFill="1" applyBorder="1" applyAlignment="1">
      <alignment horizontal="right"/>
    </xf>
    <xf numFmtId="178" fontId="1" fillId="0" borderId="124" xfId="0" applyNumberFormat="1" applyFont="1" applyFill="1" applyBorder="1" applyAlignment="1"/>
    <xf numFmtId="0" fontId="9" fillId="0" borderId="0" xfId="0" applyFont="1" applyFill="1" applyAlignment="1">
      <alignment vertical="center"/>
    </xf>
    <xf numFmtId="178" fontId="1" fillId="0" borderId="131" xfId="0" applyNumberFormat="1" applyFont="1" applyFill="1" applyBorder="1" applyAlignment="1"/>
    <xf numFmtId="178" fontId="1" fillId="0" borderId="15" xfId="0" applyNumberFormat="1" applyFont="1" applyFill="1" applyBorder="1" applyAlignment="1"/>
    <xf numFmtId="181" fontId="1" fillId="0" borderId="54" xfId="0" applyNumberFormat="1" applyFont="1" applyFill="1" applyBorder="1" applyAlignment="1">
      <alignment horizontal="right"/>
    </xf>
    <xf numFmtId="180" fontId="1" fillId="0" borderId="20" xfId="0" applyNumberFormat="1" applyFont="1" applyFill="1" applyBorder="1" applyAlignment="1"/>
    <xf numFmtId="179" fontId="1" fillId="0" borderId="38" xfId="0" applyNumberFormat="1" applyFont="1" applyFill="1" applyBorder="1" applyAlignment="1"/>
    <xf numFmtId="180" fontId="1" fillId="0" borderId="23" xfId="0" applyNumberFormat="1" applyFont="1" applyFill="1" applyBorder="1" applyAlignment="1"/>
    <xf numFmtId="179" fontId="1" fillId="0" borderId="47" xfId="0" applyNumberFormat="1" applyFont="1" applyFill="1" applyBorder="1" applyAlignment="1"/>
    <xf numFmtId="183" fontId="1" fillId="0" borderId="65" xfId="0" applyNumberFormat="1" applyFont="1" applyFill="1" applyBorder="1" applyAlignment="1"/>
    <xf numFmtId="0" fontId="1" fillId="0" borderId="27" xfId="0" applyFont="1" applyFill="1" applyBorder="1" applyAlignment="1"/>
    <xf numFmtId="178" fontId="1" fillId="0" borderId="130" xfId="0" applyNumberFormat="1" applyFont="1" applyFill="1" applyBorder="1" applyAlignment="1"/>
    <xf numFmtId="38" fontId="1" fillId="0" borderId="45" xfId="1" applyFont="1" applyFill="1" applyBorder="1" applyAlignment="1"/>
    <xf numFmtId="38" fontId="1" fillId="0" borderId="46" xfId="1" applyFont="1" applyFill="1" applyBorder="1" applyAlignment="1"/>
    <xf numFmtId="38" fontId="1" fillId="0" borderId="48" xfId="1" applyFont="1" applyFill="1" applyBorder="1" applyAlignment="1"/>
    <xf numFmtId="38" fontId="1" fillId="0" borderId="49" xfId="1" applyFont="1" applyFill="1" applyBorder="1" applyAlignment="1"/>
    <xf numFmtId="183" fontId="1" fillId="0" borderId="46" xfId="0" applyNumberFormat="1" applyFont="1" applyFill="1" applyBorder="1" applyAlignment="1"/>
    <xf numFmtId="186" fontId="1" fillId="0" borderId="0" xfId="0" applyNumberFormat="1" applyFont="1" applyFill="1" applyBorder="1" applyAlignment="1"/>
    <xf numFmtId="181" fontId="1" fillId="0" borderId="20" xfId="0" applyNumberFormat="1" applyFont="1" applyFill="1" applyBorder="1" applyAlignment="1"/>
    <xf numFmtId="181" fontId="1" fillId="0" borderId="21" xfId="0" applyNumberFormat="1" applyFont="1" applyFill="1" applyBorder="1" applyAlignment="1"/>
    <xf numFmtId="186" fontId="1" fillId="0" borderId="20" xfId="0" applyNumberFormat="1" applyFont="1" applyFill="1" applyBorder="1" applyAlignment="1"/>
    <xf numFmtId="181" fontId="1" fillId="0" borderId="66" xfId="0" applyNumberFormat="1" applyFont="1" applyFill="1" applyBorder="1" applyAlignment="1"/>
    <xf numFmtId="186" fontId="1" fillId="0" borderId="23" xfId="0" applyNumberFormat="1" applyFont="1" applyFill="1" applyBorder="1" applyAlignment="1"/>
    <xf numFmtId="187" fontId="1" fillId="0" borderId="8" xfId="0" applyNumberFormat="1" applyFont="1" applyFill="1" applyBorder="1" applyAlignment="1"/>
    <xf numFmtId="187" fontId="1" fillId="0" borderId="125" xfId="0" applyNumberFormat="1" applyFont="1" applyFill="1" applyBorder="1" applyAlignment="1"/>
    <xf numFmtId="191" fontId="1" fillId="0" borderId="36" xfId="0" applyNumberFormat="1" applyFont="1" applyFill="1" applyBorder="1" applyAlignment="1"/>
    <xf numFmtId="191" fontId="1" fillId="0" borderId="20" xfId="0" applyNumberFormat="1" applyFont="1" applyFill="1" applyBorder="1" applyAlignment="1"/>
    <xf numFmtId="183" fontId="1" fillId="0" borderId="21" xfId="0" applyNumberFormat="1" applyFont="1" applyFill="1" applyBorder="1" applyAlignment="1"/>
    <xf numFmtId="178" fontId="1" fillId="0" borderId="126" xfId="0" applyNumberFormat="1" applyFont="1" applyFill="1" applyBorder="1" applyAlignment="1"/>
    <xf numFmtId="178" fontId="1" fillId="0" borderId="127" xfId="0" applyNumberFormat="1" applyFont="1" applyFill="1" applyBorder="1" applyAlignment="1"/>
    <xf numFmtId="178" fontId="1" fillId="0" borderId="128" xfId="0" applyNumberFormat="1" applyFont="1" applyFill="1" applyBorder="1" applyAlignment="1"/>
    <xf numFmtId="178" fontId="1" fillId="0" borderId="129" xfId="0" applyNumberFormat="1" applyFont="1" applyFill="1" applyBorder="1" applyAlignment="1"/>
    <xf numFmtId="183" fontId="1" fillId="0" borderId="39" xfId="0" applyNumberFormat="1" applyFont="1" applyFill="1" applyBorder="1" applyAlignment="1"/>
    <xf numFmtId="178" fontId="1" fillId="0" borderId="77" xfId="0" applyNumberFormat="1" applyFont="1" applyFill="1" applyBorder="1" applyAlignment="1"/>
    <xf numFmtId="178" fontId="1" fillId="0" borderId="125" xfId="0" applyNumberFormat="1" applyFont="1" applyFill="1" applyBorder="1" applyAlignment="1"/>
    <xf numFmtId="176" fontId="1" fillId="0" borderId="53" xfId="0" applyNumberFormat="1" applyFont="1" applyFill="1" applyBorder="1" applyAlignment="1"/>
    <xf numFmtId="0" fontId="1" fillId="0" borderId="55" xfId="0" applyFont="1" applyFill="1" applyBorder="1" applyAlignment="1"/>
    <xf numFmtId="182" fontId="1" fillId="0" borderId="0" xfId="0" applyNumberFormat="1" applyFont="1" applyFill="1" applyBorder="1" applyAlignment="1">
      <alignment horizontal="right"/>
    </xf>
    <xf numFmtId="182" fontId="1" fillId="0" borderId="37" xfId="0" applyNumberFormat="1" applyFont="1" applyFill="1" applyBorder="1" applyAlignment="1"/>
    <xf numFmtId="0" fontId="1" fillId="0" borderId="113" xfId="0" applyFont="1" applyFill="1" applyBorder="1" applyAlignment="1"/>
    <xf numFmtId="182" fontId="1" fillId="0" borderId="21" xfId="0" applyNumberFormat="1" applyFont="1" applyFill="1" applyBorder="1" applyAlignment="1">
      <alignment horizontal="right"/>
    </xf>
    <xf numFmtId="182" fontId="1" fillId="0" borderId="114" xfId="0" applyNumberFormat="1" applyFont="1" applyFill="1" applyBorder="1" applyAlignment="1">
      <alignment horizontal="right"/>
    </xf>
    <xf numFmtId="0" fontId="1" fillId="0" borderId="109" xfId="0" applyFont="1" applyFill="1" applyBorder="1" applyAlignment="1"/>
    <xf numFmtId="182" fontId="1" fillId="0" borderId="15" xfId="0" applyNumberFormat="1" applyFont="1" applyFill="1" applyBorder="1" applyAlignment="1"/>
    <xf numFmtId="0" fontId="1" fillId="0" borderId="65" xfId="0" applyFont="1" applyFill="1" applyBorder="1" applyAlignment="1">
      <alignment horizontal="left"/>
    </xf>
    <xf numFmtId="0" fontId="1" fillId="0" borderId="65" xfId="0" applyFont="1" applyFill="1" applyBorder="1" applyAlignment="1">
      <alignment shrinkToFit="1"/>
    </xf>
    <xf numFmtId="179" fontId="1" fillId="0" borderId="60" xfId="0" applyNumberFormat="1" applyFont="1" applyFill="1" applyBorder="1" applyAlignment="1"/>
    <xf numFmtId="0" fontId="1" fillId="0" borderId="78" xfId="0" applyFont="1" applyFill="1" applyBorder="1" applyAlignment="1">
      <alignment horizontal="center"/>
    </xf>
    <xf numFmtId="0" fontId="1" fillId="0" borderId="117" xfId="0" applyFont="1" applyFill="1" applyBorder="1" applyAlignment="1">
      <alignment horizontal="center"/>
    </xf>
    <xf numFmtId="0" fontId="1" fillId="0" borderId="0" xfId="0" applyFont="1" applyFill="1" applyBorder="1" applyAlignment="1">
      <alignment horizontal="right" vertical="top"/>
    </xf>
    <xf numFmtId="178" fontId="1" fillId="0" borderId="78" xfId="0" applyNumberFormat="1" applyFont="1" applyFill="1" applyBorder="1" applyAlignment="1">
      <alignment horizontal="right"/>
    </xf>
    <xf numFmtId="179" fontId="1" fillId="0" borderId="0" xfId="0" applyNumberFormat="1" applyFont="1" applyFill="1" applyBorder="1" applyAlignment="1">
      <alignment horizontal="right"/>
    </xf>
    <xf numFmtId="189" fontId="1" fillId="0" borderId="65" xfId="0" applyNumberFormat="1" applyFont="1" applyFill="1" applyBorder="1" applyAlignment="1">
      <alignment horizontal="right"/>
    </xf>
    <xf numFmtId="38" fontId="1" fillId="0" borderId="0" xfId="1" applyFont="1" applyFill="1" applyBorder="1" applyAlignment="1">
      <alignment horizontal="right"/>
    </xf>
    <xf numFmtId="178" fontId="1" fillId="0" borderId="65" xfId="0" applyNumberFormat="1" applyFont="1" applyFill="1" applyBorder="1" applyAlignment="1">
      <alignment horizontal="right"/>
    </xf>
    <xf numFmtId="183" fontId="1" fillId="0" borderId="76" xfId="0" applyNumberFormat="1" applyFont="1" applyFill="1" applyBorder="1" applyAlignment="1"/>
    <xf numFmtId="185" fontId="1" fillId="0" borderId="20" xfId="0" applyNumberFormat="1" applyFont="1" applyFill="1" applyBorder="1" applyAlignment="1"/>
    <xf numFmtId="190" fontId="1" fillId="0" borderId="20" xfId="1" applyNumberFormat="1" applyFont="1" applyFill="1" applyBorder="1" applyAlignment="1"/>
    <xf numFmtId="188" fontId="1" fillId="0" borderId="66" xfId="0" applyNumberFormat="1" applyFont="1" applyFill="1" applyBorder="1" applyAlignment="1"/>
    <xf numFmtId="188" fontId="1" fillId="0" borderId="46" xfId="0" applyNumberFormat="1" applyFont="1" applyFill="1" applyBorder="1" applyAlignment="1"/>
    <xf numFmtId="181" fontId="1" fillId="0" borderId="46" xfId="0" applyNumberFormat="1" applyFont="1" applyFill="1" applyBorder="1" applyAlignment="1"/>
    <xf numFmtId="182" fontId="1" fillId="0" borderId="66" xfId="0" applyNumberFormat="1" applyFont="1" applyFill="1" applyBorder="1" applyAlignment="1"/>
    <xf numFmtId="188" fontId="1" fillId="0" borderId="25" xfId="0" applyNumberFormat="1" applyFont="1" applyFill="1" applyBorder="1" applyAlignment="1"/>
    <xf numFmtId="188" fontId="1" fillId="0" borderId="25" xfId="0" applyNumberFormat="1" applyFont="1" applyFill="1" applyBorder="1" applyAlignment="1">
      <alignment horizontal="right"/>
    </xf>
    <xf numFmtId="188" fontId="1" fillId="0" borderId="28" xfId="0" applyNumberFormat="1" applyFont="1" applyFill="1" applyBorder="1" applyAlignment="1"/>
    <xf numFmtId="188" fontId="1" fillId="0" borderId="50" xfId="0" applyNumberFormat="1" applyFont="1" applyFill="1" applyBorder="1" applyAlignment="1"/>
    <xf numFmtId="188" fontId="1" fillId="0" borderId="53" xfId="0" applyNumberFormat="1" applyFont="1" applyFill="1" applyBorder="1" applyAlignment="1"/>
    <xf numFmtId="188" fontId="1" fillId="0" borderId="7" xfId="0" applyNumberFormat="1" applyFont="1" applyFill="1" applyBorder="1" applyAlignment="1"/>
    <xf numFmtId="188" fontId="1" fillId="0" borderId="36" xfId="0" applyNumberFormat="1" applyFont="1" applyFill="1" applyBorder="1" applyAlignment="1"/>
    <xf numFmtId="193" fontId="1" fillId="0" borderId="20" xfId="0" applyNumberFormat="1" applyFont="1" applyFill="1" applyBorder="1" applyAlignment="1"/>
    <xf numFmtId="193" fontId="1" fillId="0" borderId="47" xfId="0" applyNumberFormat="1" applyFont="1" applyFill="1" applyBorder="1" applyAlignment="1"/>
    <xf numFmtId="194" fontId="1" fillId="0" borderId="20" xfId="0" applyNumberFormat="1" applyFont="1" applyFill="1" applyBorder="1" applyAlignment="1"/>
    <xf numFmtId="194" fontId="1" fillId="0" borderId="47" xfId="0" applyNumberFormat="1" applyFont="1" applyFill="1" applyBorder="1" applyAlignment="1"/>
    <xf numFmtId="0" fontId="1" fillId="0" borderId="8" xfId="0" applyFont="1" applyFill="1" applyBorder="1" applyAlignment="1">
      <alignment horizontal="center"/>
    </xf>
    <xf numFmtId="0" fontId="1" fillId="0" borderId="20" xfId="0" applyFont="1" applyFill="1" applyBorder="1" applyAlignment="1">
      <alignment horizontal="center"/>
    </xf>
    <xf numFmtId="0" fontId="1" fillId="0" borderId="32" xfId="0" applyFont="1" applyFill="1" applyBorder="1" applyAlignment="1">
      <alignment horizontal="center"/>
    </xf>
    <xf numFmtId="0" fontId="1" fillId="0" borderId="41" xfId="0" applyFont="1" applyFill="1" applyBorder="1" applyAlignment="1">
      <alignment horizontal="center"/>
    </xf>
    <xf numFmtId="0" fontId="1" fillId="0" borderId="2" xfId="0" applyFont="1" applyFill="1" applyBorder="1" applyAlignment="1">
      <alignment horizontal="center"/>
    </xf>
    <xf numFmtId="182" fontId="1" fillId="0" borderId="54" xfId="0" applyNumberFormat="1" applyFont="1" applyFill="1" applyBorder="1" applyAlignment="1"/>
    <xf numFmtId="38" fontId="1" fillId="0" borderId="78" xfId="1" applyFont="1" applyFill="1" applyBorder="1" applyAlignment="1">
      <alignment horizontal="right" vertical="top"/>
    </xf>
    <xf numFmtId="38" fontId="1" fillId="0" borderId="117" xfId="1" applyFont="1" applyFill="1" applyBorder="1" applyAlignment="1">
      <alignment horizontal="right" vertical="top"/>
    </xf>
    <xf numFmtId="178" fontId="1" fillId="0" borderId="28" xfId="0" applyNumberFormat="1" applyFont="1" applyFill="1" applyBorder="1" applyAlignment="1"/>
    <xf numFmtId="38" fontId="1" fillId="0" borderId="28" xfId="1" applyFont="1" applyFill="1" applyBorder="1" applyAlignment="1"/>
    <xf numFmtId="38" fontId="1" fillId="0" borderId="37" xfId="1" applyFont="1" applyFill="1" applyBorder="1" applyAlignment="1"/>
    <xf numFmtId="188" fontId="1" fillId="0" borderId="52" xfId="0" applyNumberFormat="1" applyFont="1" applyFill="1" applyBorder="1" applyAlignment="1"/>
    <xf numFmtId="188" fontId="1" fillId="0" borderId="55" xfId="0" applyNumberFormat="1" applyFont="1" applyFill="1" applyBorder="1" applyAlignment="1"/>
    <xf numFmtId="2" fontId="1" fillId="0" borderId="76" xfId="0" applyNumberFormat="1" applyFont="1" applyFill="1" applyBorder="1" applyAlignment="1">
      <alignment horizontal="right"/>
    </xf>
    <xf numFmtId="0" fontId="1" fillId="0" borderId="51" xfId="0" applyFont="1" applyFill="1" applyBorder="1" applyAlignment="1">
      <alignment horizontal="center"/>
    </xf>
    <xf numFmtId="0" fontId="1" fillId="0" borderId="35" xfId="0" applyFont="1" applyFill="1" applyBorder="1" applyAlignment="1">
      <alignment horizontal="center"/>
    </xf>
    <xf numFmtId="0" fontId="1" fillId="0" borderId="30" xfId="0" applyFont="1" applyFill="1" applyBorder="1" applyAlignment="1">
      <alignment horizontal="left"/>
    </xf>
    <xf numFmtId="0" fontId="1" fillId="0" borderId="46" xfId="0" applyFont="1" applyFill="1" applyBorder="1" applyAlignment="1">
      <alignment horizontal="left"/>
    </xf>
    <xf numFmtId="0" fontId="1" fillId="0" borderId="8" xfId="0" applyFont="1" applyFill="1" applyBorder="1" applyAlignment="1">
      <alignment horizontal="center"/>
    </xf>
    <xf numFmtId="0" fontId="1" fillId="0" borderId="20" xfId="0" applyFont="1" applyFill="1" applyBorder="1" applyAlignment="1">
      <alignment horizontal="center"/>
    </xf>
    <xf numFmtId="0" fontId="1" fillId="0" borderId="18" xfId="0" applyFont="1" applyFill="1" applyBorder="1" applyAlignment="1">
      <alignment horizontal="left"/>
    </xf>
    <xf numFmtId="0" fontId="1" fillId="0" borderId="54" xfId="0" applyFont="1" applyFill="1" applyBorder="1" applyAlignment="1">
      <alignment horizontal="left"/>
    </xf>
    <xf numFmtId="0" fontId="1" fillId="0" borderId="77" xfId="0" applyFont="1" applyFill="1" applyBorder="1" applyAlignment="1">
      <alignment horizontal="left"/>
    </xf>
    <xf numFmtId="0" fontId="1" fillId="0" borderId="44" xfId="0" applyFont="1" applyFill="1" applyBorder="1" applyAlignment="1">
      <alignment horizontal="left"/>
    </xf>
    <xf numFmtId="0" fontId="1" fillId="0" borderId="56" xfId="0" applyFont="1" applyFill="1" applyBorder="1" applyAlignment="1">
      <alignment horizontal="center"/>
    </xf>
    <xf numFmtId="0" fontId="1" fillId="0" borderId="57" xfId="0" applyFont="1" applyFill="1" applyBorder="1" applyAlignment="1">
      <alignment horizontal="center"/>
    </xf>
    <xf numFmtId="182" fontId="1" fillId="0" borderId="55" xfId="0" applyNumberFormat="1" applyFont="1" applyFill="1" applyBorder="1" applyAlignment="1">
      <alignment horizontal="center" vertical="center"/>
    </xf>
    <xf numFmtId="182" fontId="1" fillId="0" borderId="6" xfId="0" applyNumberFormat="1" applyFont="1" applyFill="1" applyBorder="1" applyAlignment="1">
      <alignment horizontal="center" vertical="center"/>
    </xf>
    <xf numFmtId="182" fontId="1" fillId="0" borderId="7" xfId="0" applyNumberFormat="1" applyFont="1" applyFill="1" applyBorder="1" applyAlignment="1">
      <alignment horizontal="center" vertical="center"/>
    </xf>
    <xf numFmtId="178" fontId="1" fillId="0" borderId="42" xfId="0" applyNumberFormat="1" applyFont="1" applyFill="1" applyBorder="1" applyAlignment="1">
      <alignment horizontal="center"/>
    </xf>
    <xf numFmtId="178" fontId="1" fillId="0" borderId="33" xfId="0" applyNumberFormat="1" applyFont="1" applyFill="1" applyBorder="1" applyAlignment="1">
      <alignment horizontal="center"/>
    </xf>
    <xf numFmtId="178" fontId="1" fillId="0" borderId="35" xfId="0" applyNumberFormat="1" applyFont="1" applyFill="1" applyBorder="1" applyAlignment="1">
      <alignment horizontal="center"/>
    </xf>
    <xf numFmtId="0" fontId="9" fillId="0" borderId="60" xfId="0" applyFont="1" applyFill="1" applyBorder="1" applyAlignment="1"/>
    <xf numFmtId="0" fontId="9" fillId="0" borderId="57" xfId="0" applyFont="1" applyFill="1" applyBorder="1" applyAlignment="1"/>
    <xf numFmtId="0" fontId="1" fillId="0" borderId="51" xfId="0" applyFont="1" applyFill="1" applyBorder="1" applyAlignment="1">
      <alignment horizontal="left" vertical="top"/>
    </xf>
    <xf numFmtId="0" fontId="1" fillId="0" borderId="33" xfId="0" applyFont="1" applyFill="1" applyBorder="1" applyAlignment="1">
      <alignment horizontal="left" vertical="top"/>
    </xf>
    <xf numFmtId="0" fontId="1" fillId="0" borderId="101" xfId="0" applyFont="1" applyFill="1" applyBorder="1" applyAlignment="1">
      <alignment horizontal="left" vertical="top"/>
    </xf>
    <xf numFmtId="0" fontId="1" fillId="0" borderId="56" xfId="0" applyFont="1" applyFill="1" applyBorder="1" applyAlignment="1">
      <alignment horizontal="left" vertical="top"/>
    </xf>
    <xf numFmtId="0" fontId="1" fillId="0" borderId="60" xfId="0" applyFont="1" applyFill="1" applyBorder="1" applyAlignment="1">
      <alignment horizontal="left" vertical="top"/>
    </xf>
    <xf numFmtId="0" fontId="1" fillId="0" borderId="75" xfId="0" applyFont="1" applyFill="1" applyBorder="1" applyAlignment="1">
      <alignment horizontal="left" vertical="top"/>
    </xf>
    <xf numFmtId="0" fontId="1" fillId="0" borderId="42" xfId="0" applyFont="1" applyFill="1" applyBorder="1" applyAlignment="1">
      <alignment horizontal="center"/>
    </xf>
    <xf numFmtId="0" fontId="1" fillId="0" borderId="33" xfId="0" applyFont="1" applyFill="1" applyBorder="1" applyAlignment="1">
      <alignment horizontal="center"/>
    </xf>
    <xf numFmtId="0" fontId="1" fillId="0" borderId="101" xfId="0" applyFont="1" applyFill="1" applyBorder="1" applyAlignment="1">
      <alignment horizontal="center"/>
    </xf>
    <xf numFmtId="0" fontId="1" fillId="0" borderId="18" xfId="0" applyFont="1" applyFill="1" applyBorder="1" applyAlignment="1">
      <alignment horizontal="left" vertical="top" wrapText="1"/>
    </xf>
    <xf numFmtId="0" fontId="1" fillId="0" borderId="54" xfId="0" applyFont="1" applyFill="1" applyBorder="1" applyAlignment="1">
      <alignment horizontal="left" vertical="top" wrapText="1"/>
    </xf>
    <xf numFmtId="0" fontId="1" fillId="0" borderId="29" xfId="0" applyFont="1" applyFill="1" applyBorder="1" applyAlignment="1">
      <alignment horizontal="left" vertical="top" wrapText="1"/>
    </xf>
    <xf numFmtId="0" fontId="1" fillId="0" borderId="37" xfId="0" applyFont="1" applyFill="1" applyBorder="1" applyAlignment="1">
      <alignment horizontal="left" vertical="top" wrapText="1"/>
    </xf>
    <xf numFmtId="0" fontId="1" fillId="0" borderId="68" xfId="0" applyFont="1" applyFill="1" applyBorder="1" applyAlignment="1">
      <alignment horizontal="left" vertical="top" wrapText="1"/>
    </xf>
    <xf numFmtId="0" fontId="1" fillId="0" borderId="49" xfId="0" applyFont="1" applyFill="1" applyBorder="1" applyAlignment="1">
      <alignment horizontal="left" vertical="top" wrapText="1"/>
    </xf>
    <xf numFmtId="0" fontId="1" fillId="0" borderId="19" xfId="0" applyFont="1" applyFill="1" applyBorder="1" applyAlignment="1">
      <alignment horizontal="left" vertical="top" wrapText="1"/>
    </xf>
    <xf numFmtId="0" fontId="1" fillId="0" borderId="78" xfId="0" applyFont="1" applyFill="1" applyBorder="1" applyAlignment="1">
      <alignment horizontal="left" vertical="top" wrapText="1"/>
    </xf>
    <xf numFmtId="0" fontId="1" fillId="0" borderId="74" xfId="0" applyFont="1" applyFill="1" applyBorder="1" applyAlignment="1">
      <alignment horizontal="left" vertical="top" wrapText="1"/>
    </xf>
    <xf numFmtId="0" fontId="1" fillId="0" borderId="5" xfId="0" applyFont="1" applyFill="1" applyBorder="1" applyAlignment="1">
      <alignment horizontal="left" vertical="top" wrapText="1"/>
    </xf>
    <xf numFmtId="0" fontId="1" fillId="0" borderId="0" xfId="0" applyFont="1" applyFill="1" applyBorder="1" applyAlignment="1">
      <alignment horizontal="left" vertical="top" wrapText="1"/>
    </xf>
    <xf numFmtId="0" fontId="1" fillId="0" borderId="72" xfId="0" applyFont="1" applyFill="1" applyBorder="1" applyAlignment="1">
      <alignment horizontal="left" vertical="top" wrapText="1"/>
    </xf>
    <xf numFmtId="0" fontId="1" fillId="0" borderId="105" xfId="0" applyFont="1" applyFill="1" applyBorder="1" applyAlignment="1">
      <alignment horizontal="left" vertical="top" wrapText="1"/>
    </xf>
    <xf numFmtId="0" fontId="1" fillId="0" borderId="76" xfId="0" applyFont="1" applyFill="1" applyBorder="1" applyAlignment="1">
      <alignment horizontal="left" vertical="top" wrapText="1"/>
    </xf>
    <xf numFmtId="0" fontId="1" fillId="0" borderId="111" xfId="0" applyFont="1" applyFill="1" applyBorder="1" applyAlignment="1">
      <alignment horizontal="left" vertical="top" wrapText="1"/>
    </xf>
    <xf numFmtId="0" fontId="1" fillId="0" borderId="56" xfId="0" applyFont="1" applyFill="1" applyBorder="1" applyAlignment="1">
      <alignment horizontal="center" vertical="center"/>
    </xf>
    <xf numFmtId="0" fontId="1" fillId="0" borderId="57" xfId="0" applyFont="1" applyFill="1" applyBorder="1" applyAlignment="1">
      <alignment horizontal="center" vertical="center"/>
    </xf>
    <xf numFmtId="0" fontId="1" fillId="0" borderId="32" xfId="0" applyFont="1" applyFill="1" applyBorder="1" applyAlignment="1">
      <alignment horizontal="center"/>
    </xf>
    <xf numFmtId="0" fontId="1" fillId="0" borderId="41" xfId="0" applyFont="1" applyFill="1" applyBorder="1" applyAlignment="1">
      <alignment horizontal="center"/>
    </xf>
    <xf numFmtId="0" fontId="1" fillId="0" borderId="3" xfId="0" applyFont="1" applyFill="1" applyBorder="1" applyAlignment="1">
      <alignment horizontal="center" vertical="top"/>
    </xf>
    <xf numFmtId="0" fontId="1" fillId="0" borderId="6" xfId="0" applyFont="1" applyFill="1" applyBorder="1" applyAlignment="1">
      <alignment horizontal="center" vertical="top"/>
    </xf>
    <xf numFmtId="0" fontId="1" fillId="0" borderId="7" xfId="0" applyFont="1" applyFill="1" applyBorder="1" applyAlignment="1">
      <alignment horizontal="center" vertical="top"/>
    </xf>
    <xf numFmtId="178" fontId="1" fillId="0" borderId="2" xfId="0" applyNumberFormat="1" applyFont="1" applyFill="1" applyBorder="1" applyAlignment="1">
      <alignment horizontal="left" vertical="top" wrapText="1"/>
    </xf>
    <xf numFmtId="178" fontId="1" fillId="0" borderId="34" xfId="0" applyNumberFormat="1" applyFont="1" applyFill="1" applyBorder="1" applyAlignment="1">
      <alignment horizontal="left" vertical="top" wrapText="1"/>
    </xf>
    <xf numFmtId="178" fontId="1" fillId="0" borderId="71" xfId="0" applyNumberFormat="1" applyFont="1" applyFill="1" applyBorder="1" applyAlignment="1">
      <alignment horizontal="left" vertical="top" wrapText="1"/>
    </xf>
    <xf numFmtId="178" fontId="1" fillId="0" borderId="105" xfId="0" applyNumberFormat="1" applyFont="1" applyFill="1" applyBorder="1" applyAlignment="1">
      <alignment horizontal="left" vertical="top" wrapText="1"/>
    </xf>
    <xf numFmtId="178" fontId="1" fillId="0" borderId="76" xfId="0" applyNumberFormat="1" applyFont="1" applyFill="1" applyBorder="1" applyAlignment="1">
      <alignment horizontal="left" vertical="top" wrapText="1"/>
    </xf>
    <xf numFmtId="178" fontId="1" fillId="0" borderId="111" xfId="0" applyNumberFormat="1" applyFont="1" applyFill="1" applyBorder="1" applyAlignment="1">
      <alignment horizontal="left" vertical="top" wrapText="1"/>
    </xf>
    <xf numFmtId="0" fontId="5" fillId="0" borderId="36" xfId="0" applyFont="1" applyFill="1" applyBorder="1" applyAlignment="1">
      <alignment vertical="top" wrapText="1"/>
    </xf>
    <xf numFmtId="0" fontId="6" fillId="0" borderId="12" xfId="0" applyFont="1" applyFill="1" applyBorder="1" applyAlignment="1">
      <alignment vertical="top" wrapText="1"/>
    </xf>
    <xf numFmtId="0" fontId="6" fillId="0" borderId="15" xfId="0" applyFont="1" applyFill="1" applyBorder="1" applyAlignment="1">
      <alignment vertical="top" wrapText="1"/>
    </xf>
    <xf numFmtId="178" fontId="1" fillId="0" borderId="19" xfId="0" applyNumberFormat="1" applyFont="1" applyFill="1" applyBorder="1" applyAlignment="1">
      <alignment horizontal="left" vertical="center" wrapText="1"/>
    </xf>
    <xf numFmtId="178" fontId="1" fillId="0" borderId="54" xfId="0" applyNumberFormat="1" applyFont="1" applyFill="1" applyBorder="1" applyAlignment="1">
      <alignment horizontal="left" vertical="center" wrapText="1"/>
    </xf>
    <xf numFmtId="178" fontId="1" fillId="0" borderId="5" xfId="0" applyNumberFormat="1" applyFont="1" applyFill="1" applyBorder="1" applyAlignment="1">
      <alignment horizontal="left" vertical="center" wrapText="1"/>
    </xf>
    <xf numFmtId="178" fontId="1" fillId="0" borderId="37" xfId="0" applyNumberFormat="1" applyFont="1" applyFill="1" applyBorder="1" applyAlignment="1">
      <alignment horizontal="left" vertical="center" wrapText="1"/>
    </xf>
    <xf numFmtId="178" fontId="1" fillId="0" borderId="105" xfId="0" applyNumberFormat="1" applyFont="1" applyFill="1" applyBorder="1" applyAlignment="1">
      <alignment horizontal="left" vertical="center" wrapText="1"/>
    </xf>
    <xf numFmtId="178" fontId="1" fillId="0" borderId="49" xfId="0" applyNumberFormat="1" applyFont="1" applyFill="1" applyBorder="1" applyAlignment="1">
      <alignment horizontal="left" vertical="center" wrapText="1"/>
    </xf>
    <xf numFmtId="179" fontId="1" fillId="0" borderId="2" xfId="0" applyNumberFormat="1" applyFont="1" applyFill="1" applyBorder="1" applyAlignment="1">
      <alignment horizontal="left" vertical="top" wrapText="1"/>
    </xf>
    <xf numFmtId="179" fontId="1" fillId="0" borderId="34" xfId="0" applyNumberFormat="1" applyFont="1" applyFill="1" applyBorder="1" applyAlignment="1">
      <alignment horizontal="left" vertical="top" wrapText="1"/>
    </xf>
    <xf numFmtId="179" fontId="1" fillId="0" borderId="71" xfId="0" applyNumberFormat="1" applyFont="1" applyFill="1" applyBorder="1" applyAlignment="1">
      <alignment horizontal="left" vertical="top" wrapText="1"/>
    </xf>
    <xf numFmtId="179" fontId="1" fillId="0" borderId="105" xfId="0" applyNumberFormat="1" applyFont="1" applyFill="1" applyBorder="1" applyAlignment="1">
      <alignment horizontal="left" vertical="top" wrapText="1"/>
    </xf>
    <xf numFmtId="179" fontId="1" fillId="0" borderId="76" xfId="0" applyNumberFormat="1" applyFont="1" applyFill="1" applyBorder="1" applyAlignment="1">
      <alignment horizontal="left" vertical="top" wrapText="1"/>
    </xf>
    <xf numFmtId="179" fontId="1" fillId="0" borderId="111" xfId="0" applyNumberFormat="1" applyFont="1" applyFill="1" applyBorder="1" applyAlignment="1">
      <alignment horizontal="left" vertical="top" wrapText="1"/>
    </xf>
    <xf numFmtId="178" fontId="1" fillId="0" borderId="5" xfId="0" applyNumberFormat="1" applyFont="1" applyFill="1" applyBorder="1" applyAlignment="1">
      <alignment horizontal="left" vertical="top" wrapText="1"/>
    </xf>
    <xf numFmtId="178" fontId="1" fillId="0" borderId="0" xfId="0" applyNumberFormat="1" applyFont="1" applyFill="1" applyBorder="1" applyAlignment="1">
      <alignment horizontal="left" vertical="top" wrapText="1"/>
    </xf>
    <xf numFmtId="178" fontId="1" fillId="0" borderId="72" xfId="0" applyNumberFormat="1" applyFont="1" applyFill="1" applyBorder="1" applyAlignment="1">
      <alignment horizontal="left" vertical="top" wrapText="1"/>
    </xf>
    <xf numFmtId="178" fontId="1" fillId="0" borderId="41" xfId="0" applyNumberFormat="1" applyFont="1" applyFill="1" applyBorder="1" applyAlignment="1">
      <alignment horizontal="left" vertical="top" wrapText="1"/>
    </xf>
    <xf numFmtId="178" fontId="1" fillId="0" borderId="37" xfId="0" applyNumberFormat="1" applyFont="1" applyFill="1" applyBorder="1" applyAlignment="1">
      <alignment horizontal="left" vertical="top" wrapText="1"/>
    </xf>
    <xf numFmtId="178" fontId="1" fillId="0" borderId="49" xfId="0" applyNumberFormat="1" applyFont="1" applyFill="1" applyBorder="1" applyAlignment="1">
      <alignment horizontal="left" vertical="top" wrapText="1"/>
    </xf>
    <xf numFmtId="0" fontId="1" fillId="0" borderId="2" xfId="0" applyFont="1" applyFill="1" applyBorder="1" applyAlignment="1">
      <alignment horizontal="center"/>
    </xf>
    <xf numFmtId="178" fontId="11" fillId="0" borderId="2" xfId="0" applyNumberFormat="1" applyFont="1" applyFill="1" applyBorder="1" applyAlignment="1">
      <alignment horizontal="left" vertical="top" wrapText="1"/>
    </xf>
    <xf numFmtId="178" fontId="11" fillId="0" borderId="34" xfId="0" applyNumberFormat="1" applyFont="1" applyFill="1" applyBorder="1" applyAlignment="1">
      <alignment horizontal="left" vertical="top" wrapText="1"/>
    </xf>
    <xf numFmtId="178" fontId="11" fillId="0" borderId="71" xfId="0" applyNumberFormat="1" applyFont="1" applyFill="1" applyBorder="1" applyAlignment="1">
      <alignment horizontal="left" vertical="top" wrapText="1"/>
    </xf>
    <xf numFmtId="178" fontId="11" fillId="0" borderId="5" xfId="0" applyNumberFormat="1" applyFont="1" applyFill="1" applyBorder="1" applyAlignment="1">
      <alignment horizontal="left" vertical="top" wrapText="1"/>
    </xf>
    <xf numFmtId="178" fontId="11" fillId="0" borderId="0" xfId="0" applyNumberFormat="1" applyFont="1" applyFill="1" applyBorder="1" applyAlignment="1">
      <alignment horizontal="left" vertical="top" wrapText="1"/>
    </xf>
    <xf numFmtId="178" fontId="11" fillId="0" borderId="72" xfId="0" applyNumberFormat="1" applyFont="1" applyFill="1" applyBorder="1" applyAlignment="1">
      <alignment horizontal="left" vertical="top" wrapText="1"/>
    </xf>
    <xf numFmtId="178" fontId="11" fillId="0" borderId="105" xfId="0" applyNumberFormat="1" applyFont="1" applyFill="1" applyBorder="1" applyAlignment="1">
      <alignment horizontal="left" vertical="top" wrapText="1"/>
    </xf>
    <xf numFmtId="178" fontId="11" fillId="0" borderId="76" xfId="0" applyNumberFormat="1" applyFont="1" applyFill="1" applyBorder="1" applyAlignment="1">
      <alignment horizontal="left" vertical="top" wrapText="1"/>
    </xf>
    <xf numFmtId="178" fontId="11" fillId="0" borderId="111" xfId="0" applyNumberFormat="1" applyFont="1" applyFill="1" applyBorder="1" applyAlignment="1">
      <alignment horizontal="left" vertical="top" wrapText="1"/>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9525</xdr:colOff>
      <xdr:row>469</xdr:row>
      <xdr:rowOff>28575</xdr:rowOff>
    </xdr:from>
    <xdr:to>
      <xdr:col>1</xdr:col>
      <xdr:colOff>962025</xdr:colOff>
      <xdr:row>472</xdr:row>
      <xdr:rowOff>142875</xdr:rowOff>
    </xdr:to>
    <xdr:sp macro="" textlink="">
      <xdr:nvSpPr>
        <xdr:cNvPr id="2" name="Line 1">
          <a:extLst>
            <a:ext uri="{FF2B5EF4-FFF2-40B4-BE49-F238E27FC236}">
              <a16:creationId xmlns:a16="http://schemas.microsoft.com/office/drawing/2014/main" id="{00000000-0008-0000-0000-000089040000}"/>
            </a:ext>
          </a:extLst>
        </xdr:cNvPr>
        <xdr:cNvSpPr>
          <a:spLocks noChangeShapeType="1"/>
        </xdr:cNvSpPr>
      </xdr:nvSpPr>
      <xdr:spPr bwMode="auto">
        <a:xfrm>
          <a:off x="171450" y="24898350"/>
          <a:ext cx="9525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458</xdr:row>
      <xdr:rowOff>19050</xdr:rowOff>
    </xdr:from>
    <xdr:to>
      <xdr:col>2</xdr:col>
      <xdr:colOff>0</xdr:colOff>
      <xdr:row>463</xdr:row>
      <xdr:rowOff>9525</xdr:rowOff>
    </xdr:to>
    <xdr:sp macro="" textlink="">
      <xdr:nvSpPr>
        <xdr:cNvPr id="3" name="Line 2">
          <a:extLst>
            <a:ext uri="{FF2B5EF4-FFF2-40B4-BE49-F238E27FC236}">
              <a16:creationId xmlns:a16="http://schemas.microsoft.com/office/drawing/2014/main" id="{00000000-0008-0000-0000-00008A040000}"/>
            </a:ext>
          </a:extLst>
        </xdr:cNvPr>
        <xdr:cNvSpPr>
          <a:spLocks noChangeShapeType="1"/>
        </xdr:cNvSpPr>
      </xdr:nvSpPr>
      <xdr:spPr bwMode="auto">
        <a:xfrm>
          <a:off x="161925" y="24898350"/>
          <a:ext cx="9715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19050</xdr:colOff>
      <xdr:row>439</xdr:row>
      <xdr:rowOff>19050</xdr:rowOff>
    </xdr:from>
    <xdr:to>
      <xdr:col>2</xdr:col>
      <xdr:colOff>9525</xdr:colOff>
      <xdr:row>443</xdr:row>
      <xdr:rowOff>9525</xdr:rowOff>
    </xdr:to>
    <xdr:sp macro="" textlink="">
      <xdr:nvSpPr>
        <xdr:cNvPr id="4" name="Line 3">
          <a:extLst>
            <a:ext uri="{FF2B5EF4-FFF2-40B4-BE49-F238E27FC236}">
              <a16:creationId xmlns:a16="http://schemas.microsoft.com/office/drawing/2014/main" id="{00000000-0008-0000-0000-00008B040000}"/>
            </a:ext>
          </a:extLst>
        </xdr:cNvPr>
        <xdr:cNvSpPr>
          <a:spLocks noChangeShapeType="1"/>
        </xdr:cNvSpPr>
      </xdr:nvSpPr>
      <xdr:spPr bwMode="auto">
        <a:xfrm>
          <a:off x="180975" y="24898350"/>
          <a:ext cx="9620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429</xdr:row>
      <xdr:rowOff>19050</xdr:rowOff>
    </xdr:from>
    <xdr:to>
      <xdr:col>1</xdr:col>
      <xdr:colOff>962025</xdr:colOff>
      <xdr:row>433</xdr:row>
      <xdr:rowOff>142875</xdr:rowOff>
    </xdr:to>
    <xdr:sp macro="" textlink="">
      <xdr:nvSpPr>
        <xdr:cNvPr id="5" name="Line 4">
          <a:extLst>
            <a:ext uri="{FF2B5EF4-FFF2-40B4-BE49-F238E27FC236}">
              <a16:creationId xmlns:a16="http://schemas.microsoft.com/office/drawing/2014/main" id="{00000000-0008-0000-0000-00008C040000}"/>
            </a:ext>
          </a:extLst>
        </xdr:cNvPr>
        <xdr:cNvSpPr>
          <a:spLocks noChangeShapeType="1"/>
        </xdr:cNvSpPr>
      </xdr:nvSpPr>
      <xdr:spPr bwMode="auto">
        <a:xfrm>
          <a:off x="161925" y="24898350"/>
          <a:ext cx="9620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419</xdr:row>
      <xdr:rowOff>28575</xdr:rowOff>
    </xdr:from>
    <xdr:to>
      <xdr:col>1</xdr:col>
      <xdr:colOff>962025</xdr:colOff>
      <xdr:row>423</xdr:row>
      <xdr:rowOff>0</xdr:rowOff>
    </xdr:to>
    <xdr:sp macro="" textlink="">
      <xdr:nvSpPr>
        <xdr:cNvPr id="6" name="Line 5">
          <a:extLst>
            <a:ext uri="{FF2B5EF4-FFF2-40B4-BE49-F238E27FC236}">
              <a16:creationId xmlns:a16="http://schemas.microsoft.com/office/drawing/2014/main" id="{00000000-0008-0000-0000-00008D040000}"/>
            </a:ext>
          </a:extLst>
        </xdr:cNvPr>
        <xdr:cNvSpPr>
          <a:spLocks noChangeShapeType="1"/>
        </xdr:cNvSpPr>
      </xdr:nvSpPr>
      <xdr:spPr bwMode="auto">
        <a:xfrm>
          <a:off x="161925" y="24898350"/>
          <a:ext cx="9620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401</xdr:row>
      <xdr:rowOff>152400</xdr:rowOff>
    </xdr:from>
    <xdr:to>
      <xdr:col>2</xdr:col>
      <xdr:colOff>19050</xdr:colOff>
      <xdr:row>406</xdr:row>
      <xdr:rowOff>0</xdr:rowOff>
    </xdr:to>
    <xdr:sp macro="" textlink="">
      <xdr:nvSpPr>
        <xdr:cNvPr id="7" name="Line 6">
          <a:extLst>
            <a:ext uri="{FF2B5EF4-FFF2-40B4-BE49-F238E27FC236}">
              <a16:creationId xmlns:a16="http://schemas.microsoft.com/office/drawing/2014/main" id="{00000000-0008-0000-0000-00008E040000}"/>
            </a:ext>
          </a:extLst>
        </xdr:cNvPr>
        <xdr:cNvSpPr>
          <a:spLocks noChangeShapeType="1"/>
        </xdr:cNvSpPr>
      </xdr:nvSpPr>
      <xdr:spPr bwMode="auto">
        <a:xfrm>
          <a:off x="161925" y="24898350"/>
          <a:ext cx="9906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152400</xdr:colOff>
      <xdr:row>382</xdr:row>
      <xdr:rowOff>0</xdr:rowOff>
    </xdr:from>
    <xdr:to>
      <xdr:col>2</xdr:col>
      <xdr:colOff>0</xdr:colOff>
      <xdr:row>386</xdr:row>
      <xdr:rowOff>142875</xdr:rowOff>
    </xdr:to>
    <xdr:sp macro="" textlink="">
      <xdr:nvSpPr>
        <xdr:cNvPr id="8" name="Line 7">
          <a:extLst>
            <a:ext uri="{FF2B5EF4-FFF2-40B4-BE49-F238E27FC236}">
              <a16:creationId xmlns:a16="http://schemas.microsoft.com/office/drawing/2014/main" id="{00000000-0008-0000-0000-00008F040000}"/>
            </a:ext>
          </a:extLst>
        </xdr:cNvPr>
        <xdr:cNvSpPr>
          <a:spLocks noChangeShapeType="1"/>
        </xdr:cNvSpPr>
      </xdr:nvSpPr>
      <xdr:spPr bwMode="auto">
        <a:xfrm>
          <a:off x="152400" y="24898350"/>
          <a:ext cx="9810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9525</xdr:colOff>
      <xdr:row>373</xdr:row>
      <xdr:rowOff>28575</xdr:rowOff>
    </xdr:from>
    <xdr:to>
      <xdr:col>2</xdr:col>
      <xdr:colOff>0</xdr:colOff>
      <xdr:row>377</xdr:row>
      <xdr:rowOff>0</xdr:rowOff>
    </xdr:to>
    <xdr:sp macro="" textlink="">
      <xdr:nvSpPr>
        <xdr:cNvPr id="9" name="Line 8">
          <a:extLst>
            <a:ext uri="{FF2B5EF4-FFF2-40B4-BE49-F238E27FC236}">
              <a16:creationId xmlns:a16="http://schemas.microsoft.com/office/drawing/2014/main" id="{00000000-0008-0000-0000-000090040000}"/>
            </a:ext>
          </a:extLst>
        </xdr:cNvPr>
        <xdr:cNvSpPr>
          <a:spLocks noChangeShapeType="1"/>
        </xdr:cNvSpPr>
      </xdr:nvSpPr>
      <xdr:spPr bwMode="auto">
        <a:xfrm>
          <a:off x="171450" y="24898350"/>
          <a:ext cx="9620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123825</xdr:colOff>
      <xdr:row>179</xdr:row>
      <xdr:rowOff>133350</xdr:rowOff>
    </xdr:from>
    <xdr:to>
      <xdr:col>3</xdr:col>
      <xdr:colOff>304800</xdr:colOff>
      <xdr:row>181</xdr:row>
      <xdr:rowOff>38100</xdr:rowOff>
    </xdr:to>
    <xdr:sp macro="" textlink="">
      <xdr:nvSpPr>
        <xdr:cNvPr id="10" name="円/楕円 9">
          <a:extLst>
            <a:ext uri="{FF2B5EF4-FFF2-40B4-BE49-F238E27FC236}">
              <a16:creationId xmlns:a16="http://schemas.microsoft.com/office/drawing/2014/main" id="{00000000-0008-0000-0000-000004000000}"/>
            </a:ext>
          </a:extLst>
        </xdr:cNvPr>
        <xdr:cNvSpPr/>
      </xdr:nvSpPr>
      <xdr:spPr>
        <a:xfrm>
          <a:off x="2314575" y="15811500"/>
          <a:ext cx="180975" cy="209550"/>
        </a:xfrm>
        <a:prstGeom prst="ellipse">
          <a:avLst/>
        </a:prstGeom>
        <a:noFill/>
        <a:ln w="3175"/>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514350</xdr:colOff>
      <xdr:row>179</xdr:row>
      <xdr:rowOff>123825</xdr:rowOff>
    </xdr:from>
    <xdr:to>
      <xdr:col>5</xdr:col>
      <xdr:colOff>695325</xdr:colOff>
      <xdr:row>181</xdr:row>
      <xdr:rowOff>28575</xdr:rowOff>
    </xdr:to>
    <xdr:sp macro="" textlink="">
      <xdr:nvSpPr>
        <xdr:cNvPr id="11" name="円/楕円 10">
          <a:extLst>
            <a:ext uri="{FF2B5EF4-FFF2-40B4-BE49-F238E27FC236}">
              <a16:creationId xmlns:a16="http://schemas.microsoft.com/office/drawing/2014/main" id="{00000000-0008-0000-0000-00000E000000}"/>
            </a:ext>
          </a:extLst>
        </xdr:cNvPr>
        <xdr:cNvSpPr/>
      </xdr:nvSpPr>
      <xdr:spPr>
        <a:xfrm>
          <a:off x="4905375" y="15801975"/>
          <a:ext cx="180975" cy="209550"/>
        </a:xfrm>
        <a:prstGeom prst="ellipse">
          <a:avLst/>
        </a:prstGeom>
        <a:noFill/>
        <a:ln w="3175"/>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400050</xdr:colOff>
      <xdr:row>179</xdr:row>
      <xdr:rowOff>133350</xdr:rowOff>
    </xdr:from>
    <xdr:to>
      <xdr:col>6</xdr:col>
      <xdr:colOff>581025</xdr:colOff>
      <xdr:row>181</xdr:row>
      <xdr:rowOff>38100</xdr:rowOff>
    </xdr:to>
    <xdr:sp macro="" textlink="">
      <xdr:nvSpPr>
        <xdr:cNvPr id="12" name="円/楕円 11">
          <a:extLst>
            <a:ext uri="{FF2B5EF4-FFF2-40B4-BE49-F238E27FC236}">
              <a16:creationId xmlns:a16="http://schemas.microsoft.com/office/drawing/2014/main" id="{00000000-0008-0000-0000-00000F000000}"/>
            </a:ext>
          </a:extLst>
        </xdr:cNvPr>
        <xdr:cNvSpPr/>
      </xdr:nvSpPr>
      <xdr:spPr>
        <a:xfrm>
          <a:off x="6200775" y="15811500"/>
          <a:ext cx="180975" cy="209550"/>
        </a:xfrm>
        <a:prstGeom prst="ellipse">
          <a:avLst/>
        </a:prstGeom>
        <a:noFill/>
        <a:ln w="3175"/>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476250</xdr:colOff>
      <xdr:row>179</xdr:row>
      <xdr:rowOff>114300</xdr:rowOff>
    </xdr:from>
    <xdr:to>
      <xdr:col>7</xdr:col>
      <xdr:colOff>657225</xdr:colOff>
      <xdr:row>181</xdr:row>
      <xdr:rowOff>19050</xdr:rowOff>
    </xdr:to>
    <xdr:sp macro="" textlink="">
      <xdr:nvSpPr>
        <xdr:cNvPr id="13" name="円/楕円 12">
          <a:extLst>
            <a:ext uri="{FF2B5EF4-FFF2-40B4-BE49-F238E27FC236}">
              <a16:creationId xmlns:a16="http://schemas.microsoft.com/office/drawing/2014/main" id="{00000000-0008-0000-0000-000011000000}"/>
            </a:ext>
          </a:extLst>
        </xdr:cNvPr>
        <xdr:cNvSpPr/>
      </xdr:nvSpPr>
      <xdr:spPr>
        <a:xfrm>
          <a:off x="7458075" y="15792450"/>
          <a:ext cx="180975" cy="209550"/>
        </a:xfrm>
        <a:prstGeom prst="ellipse">
          <a:avLst/>
        </a:prstGeom>
        <a:noFill/>
        <a:ln w="3175"/>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238125</xdr:colOff>
      <xdr:row>179</xdr:row>
      <xdr:rowOff>133350</xdr:rowOff>
    </xdr:from>
    <xdr:to>
      <xdr:col>4</xdr:col>
      <xdr:colOff>419100</xdr:colOff>
      <xdr:row>181</xdr:row>
      <xdr:rowOff>38100</xdr:rowOff>
    </xdr:to>
    <xdr:sp macro="" textlink="">
      <xdr:nvSpPr>
        <xdr:cNvPr id="14" name="円/楕円 13">
          <a:extLst>
            <a:ext uri="{FF2B5EF4-FFF2-40B4-BE49-F238E27FC236}">
              <a16:creationId xmlns:a16="http://schemas.microsoft.com/office/drawing/2014/main" id="{00000000-0008-0000-0000-000010000000}"/>
            </a:ext>
          </a:extLst>
        </xdr:cNvPr>
        <xdr:cNvSpPr/>
      </xdr:nvSpPr>
      <xdr:spPr>
        <a:xfrm>
          <a:off x="3552825" y="15811500"/>
          <a:ext cx="180975" cy="209550"/>
        </a:xfrm>
        <a:prstGeom prst="ellipse">
          <a:avLst/>
        </a:prstGeom>
        <a:noFill/>
        <a:ln w="3175"/>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669"/>
  <sheetViews>
    <sheetView tabSelected="1" view="pageBreakPreview" zoomScale="115" zoomScaleNormal="100" zoomScaleSheetLayoutView="115" workbookViewId="0">
      <selection activeCell="D320" sqref="D320:G321"/>
    </sheetView>
  </sheetViews>
  <sheetFormatPr defaultColWidth="9" defaultRowHeight="12"/>
  <cols>
    <col min="1" max="1" width="2.125" style="1" customWidth="1"/>
    <col min="2" max="2" width="12.75" style="1" customWidth="1"/>
    <col min="3" max="3" width="13.875" style="1" customWidth="1"/>
    <col min="4" max="4" width="14.75" style="1" customWidth="1"/>
    <col min="5" max="5" width="14.125" style="1" customWidth="1"/>
    <col min="6" max="6" width="18.5" style="1" customWidth="1"/>
    <col min="7" max="7" width="15.5" style="1" customWidth="1"/>
    <col min="8" max="8" width="18" style="1" customWidth="1"/>
    <col min="9" max="9" width="15.125" style="1" customWidth="1"/>
    <col min="10" max="10" width="18.375" style="1" customWidth="1"/>
    <col min="11" max="13" width="12.75" style="1" customWidth="1"/>
    <col min="14" max="14" width="13.375" style="1" customWidth="1"/>
    <col min="15" max="16" width="12.75" style="1" customWidth="1"/>
    <col min="17" max="16384" width="9" style="1"/>
  </cols>
  <sheetData>
    <row r="1" spans="1:7" ht="14.25">
      <c r="A1" s="1" t="s">
        <v>0</v>
      </c>
      <c r="B1" s="2"/>
    </row>
    <row r="2" spans="1:7">
      <c r="A2" s="1" t="s">
        <v>1</v>
      </c>
      <c r="D2" s="3" t="s">
        <v>2</v>
      </c>
      <c r="E2" s="3"/>
      <c r="G2" s="1" t="s">
        <v>2</v>
      </c>
    </row>
    <row r="3" spans="1:7" hidden="1">
      <c r="B3" s="1" t="s">
        <v>3</v>
      </c>
    </row>
    <row r="4" spans="1:7" hidden="1">
      <c r="B4" s="1" t="s">
        <v>4</v>
      </c>
    </row>
    <row r="5" spans="1:7" hidden="1">
      <c r="B5" s="1" t="s">
        <v>5</v>
      </c>
    </row>
    <row r="6" spans="1:7" hidden="1">
      <c r="B6" s="1" t="s">
        <v>6</v>
      </c>
    </row>
    <row r="7" spans="1:7">
      <c r="B7" s="1" t="s">
        <v>7</v>
      </c>
    </row>
    <row r="8" spans="1:7">
      <c r="B8" s="1" t="s">
        <v>8</v>
      </c>
    </row>
    <row r="9" spans="1:7" ht="12.75" thickBot="1">
      <c r="B9" s="1" t="s">
        <v>9</v>
      </c>
    </row>
    <row r="10" spans="1:7">
      <c r="B10" s="4"/>
      <c r="C10" s="450" t="s">
        <v>10</v>
      </c>
      <c r="D10" s="450" t="s">
        <v>11</v>
      </c>
      <c r="E10" s="5" t="s">
        <v>12</v>
      </c>
    </row>
    <row r="11" spans="1:7">
      <c r="B11" s="6" t="s">
        <v>13</v>
      </c>
      <c r="C11" s="7" t="s">
        <v>14</v>
      </c>
      <c r="D11" s="7" t="s">
        <v>15</v>
      </c>
      <c r="E11" s="8" t="s">
        <v>16</v>
      </c>
    </row>
    <row r="12" spans="1:7">
      <c r="B12" s="9"/>
      <c r="C12" s="10"/>
      <c r="D12" s="10"/>
      <c r="E12" s="11" t="s">
        <v>17</v>
      </c>
    </row>
    <row r="13" spans="1:7">
      <c r="B13" s="9"/>
      <c r="C13" s="10" t="s">
        <v>18</v>
      </c>
      <c r="D13" s="10" t="s">
        <v>18</v>
      </c>
      <c r="E13" s="12" t="s">
        <v>19</v>
      </c>
    </row>
    <row r="14" spans="1:7">
      <c r="B14" s="13"/>
      <c r="C14" s="442"/>
      <c r="D14" s="444"/>
      <c r="E14" s="372" t="str">
        <f>IF(C14=0,"-",D14/C14)</f>
        <v>-</v>
      </c>
    </row>
    <row r="15" spans="1:7">
      <c r="B15" s="13"/>
      <c r="C15" s="429"/>
      <c r="D15" s="371"/>
      <c r="E15" s="372" t="str">
        <f>IF(C15=0,"-",D15/C15)</f>
        <v>-</v>
      </c>
    </row>
    <row r="16" spans="1:7" ht="12.75" thickBot="1">
      <c r="B16" s="14" t="s">
        <v>20</v>
      </c>
      <c r="C16" s="443">
        <f>SUM(C14:C15)</f>
        <v>0</v>
      </c>
      <c r="D16" s="445">
        <f>SUM(D14:D15)</f>
        <v>0</v>
      </c>
      <c r="E16" s="370" t="str">
        <f>IF(C16=0,"-",D16/C16)</f>
        <v>-</v>
      </c>
    </row>
    <row r="17" spans="2:10">
      <c r="B17" s="15"/>
      <c r="C17" s="15"/>
      <c r="D17" s="15"/>
      <c r="E17" s="15"/>
    </row>
    <row r="18" spans="2:10">
      <c r="B18" s="1" t="s">
        <v>21</v>
      </c>
    </row>
    <row r="19" spans="2:10" ht="12.75" thickBot="1">
      <c r="B19" s="1" t="s">
        <v>22</v>
      </c>
      <c r="C19" s="16"/>
    </row>
    <row r="20" spans="2:10">
      <c r="B20" s="4" t="s">
        <v>23</v>
      </c>
      <c r="C20" s="450" t="s">
        <v>24</v>
      </c>
      <c r="D20" s="17" t="s">
        <v>25</v>
      </c>
      <c r="E20" s="17" t="s">
        <v>26</v>
      </c>
      <c r="F20" s="17" t="s">
        <v>27</v>
      </c>
      <c r="G20" s="450" t="s">
        <v>28</v>
      </c>
      <c r="H20" s="18" t="s">
        <v>29</v>
      </c>
      <c r="I20" s="5" t="s">
        <v>30</v>
      </c>
      <c r="J20" s="19"/>
    </row>
    <row r="21" spans="2:10">
      <c r="B21" s="6" t="s">
        <v>31</v>
      </c>
      <c r="C21" s="7" t="s">
        <v>32</v>
      </c>
      <c r="D21" s="20"/>
      <c r="E21" s="20" t="s">
        <v>33</v>
      </c>
      <c r="F21" s="20"/>
      <c r="G21" s="7" t="s">
        <v>34</v>
      </c>
      <c r="H21" s="21" t="s">
        <v>35</v>
      </c>
      <c r="I21" s="8" t="s">
        <v>36</v>
      </c>
      <c r="J21" s="15"/>
    </row>
    <row r="22" spans="2:10">
      <c r="B22" s="6" t="s">
        <v>37</v>
      </c>
      <c r="C22" s="7" t="s">
        <v>38</v>
      </c>
      <c r="D22" s="20"/>
      <c r="E22" s="20" t="s">
        <v>39</v>
      </c>
      <c r="F22" s="20"/>
      <c r="G22" s="7" t="s">
        <v>40</v>
      </c>
      <c r="H22" s="21"/>
      <c r="I22" s="8" t="s">
        <v>41</v>
      </c>
      <c r="J22" s="15"/>
    </row>
    <row r="23" spans="2:10">
      <c r="B23" s="22"/>
      <c r="C23" s="10" t="s">
        <v>42</v>
      </c>
      <c r="D23" s="23" t="s">
        <v>43</v>
      </c>
      <c r="E23" s="24" t="s">
        <v>44</v>
      </c>
      <c r="F23" s="24" t="s">
        <v>45</v>
      </c>
      <c r="G23" s="25" t="s">
        <v>46</v>
      </c>
      <c r="H23" s="26" t="s">
        <v>47</v>
      </c>
      <c r="I23" s="12" t="s">
        <v>48</v>
      </c>
      <c r="J23" s="15"/>
    </row>
    <row r="24" spans="2:10">
      <c r="B24" s="27"/>
      <c r="C24" s="28"/>
      <c r="D24" s="398"/>
      <c r="E24" s="377"/>
      <c r="F24" s="29"/>
      <c r="G24" s="30"/>
      <c r="H24" s="112"/>
      <c r="I24" s="439" t="e">
        <f>(G24+H31)*E16-H24</f>
        <v>#VALUE!</v>
      </c>
      <c r="J24" s="15"/>
    </row>
    <row r="25" spans="2:10">
      <c r="B25" s="13"/>
      <c r="C25" s="32"/>
      <c r="D25" s="378"/>
      <c r="E25" s="377"/>
      <c r="F25" s="29"/>
      <c r="G25" s="30"/>
      <c r="H25" s="373"/>
      <c r="I25" s="31"/>
      <c r="J25" s="15"/>
    </row>
    <row r="26" spans="2:10" ht="12.75" thickBot="1">
      <c r="B26" s="33" t="s">
        <v>49</v>
      </c>
      <c r="C26" s="379"/>
      <c r="D26" s="380"/>
      <c r="E26" s="381"/>
      <c r="F26" s="34"/>
      <c r="G26" s="381">
        <f>SUM(G24:G25)</f>
        <v>0</v>
      </c>
      <c r="H26" s="35">
        <f>SUM(H24:H25)</f>
        <v>0</v>
      </c>
      <c r="I26" s="436">
        <f>IF(E16="-",-H26,(G26+H31)*E16-H26)</f>
        <v>0</v>
      </c>
      <c r="J26" s="15"/>
    </row>
    <row r="27" spans="2:10" ht="12.75" thickBot="1">
      <c r="B27" s="15"/>
      <c r="E27" s="1" t="s">
        <v>50</v>
      </c>
    </row>
    <row r="28" spans="2:10">
      <c r="H28" s="37" t="s">
        <v>51</v>
      </c>
    </row>
    <row r="29" spans="2:10">
      <c r="H29" s="38" t="s">
        <v>52</v>
      </c>
    </row>
    <row r="30" spans="2:10">
      <c r="H30" s="38" t="s">
        <v>53</v>
      </c>
    </row>
    <row r="31" spans="2:10" ht="12.75" thickBot="1">
      <c r="H31" s="454"/>
    </row>
    <row r="32" spans="2:10">
      <c r="H32" s="16"/>
    </row>
    <row r="33" spans="2:12" ht="12.75" thickBot="1">
      <c r="B33" s="1" t="s">
        <v>54</v>
      </c>
      <c r="K33" s="15"/>
      <c r="L33" s="15"/>
    </row>
    <row r="34" spans="2:12">
      <c r="B34" s="4"/>
      <c r="C34" s="450" t="s">
        <v>24</v>
      </c>
      <c r="D34" s="17" t="s">
        <v>55</v>
      </c>
      <c r="E34" s="450" t="s">
        <v>26</v>
      </c>
      <c r="F34" s="18" t="s">
        <v>56</v>
      </c>
      <c r="G34" s="5" t="s">
        <v>57</v>
      </c>
      <c r="I34" s="15"/>
      <c r="J34" s="15"/>
    </row>
    <row r="35" spans="2:12">
      <c r="B35" s="6" t="s">
        <v>23</v>
      </c>
      <c r="C35" s="7" t="s">
        <v>58</v>
      </c>
      <c r="D35" s="20" t="s">
        <v>59</v>
      </c>
      <c r="E35" s="7" t="s">
        <v>60</v>
      </c>
      <c r="F35" s="21" t="s">
        <v>61</v>
      </c>
      <c r="G35" s="8"/>
      <c r="I35" s="15"/>
      <c r="J35" s="15"/>
    </row>
    <row r="36" spans="2:12">
      <c r="B36" s="6" t="s">
        <v>31</v>
      </c>
      <c r="C36" s="7" t="s">
        <v>62</v>
      </c>
      <c r="D36" s="20"/>
      <c r="E36" s="7" t="s">
        <v>63</v>
      </c>
      <c r="F36" s="21" t="s">
        <v>64</v>
      </c>
      <c r="G36" s="8" t="s">
        <v>65</v>
      </c>
      <c r="I36" s="15"/>
      <c r="J36" s="15"/>
    </row>
    <row r="37" spans="2:12">
      <c r="B37" s="6" t="s">
        <v>37</v>
      </c>
      <c r="C37" s="20"/>
      <c r="D37" s="20"/>
      <c r="E37" s="7"/>
      <c r="F37" s="21"/>
      <c r="G37" s="8" t="s">
        <v>66</v>
      </c>
      <c r="I37" s="15"/>
      <c r="J37" s="15"/>
    </row>
    <row r="38" spans="2:12">
      <c r="B38" s="39"/>
      <c r="C38" s="20" t="s">
        <v>67</v>
      </c>
      <c r="D38" s="20" t="s">
        <v>68</v>
      </c>
      <c r="E38" s="7" t="s">
        <v>69</v>
      </c>
      <c r="F38" s="40" t="s">
        <v>70</v>
      </c>
      <c r="G38" s="41" t="s">
        <v>71</v>
      </c>
      <c r="I38" s="15"/>
      <c r="J38" s="15"/>
    </row>
    <row r="39" spans="2:12">
      <c r="B39" s="27"/>
      <c r="C39" s="28"/>
      <c r="D39" s="399"/>
      <c r="E39" s="400">
        <f>C39*D39*10/1000</f>
        <v>0</v>
      </c>
      <c r="F39" s="401"/>
      <c r="G39" s="402"/>
    </row>
    <row r="40" spans="2:12">
      <c r="B40" s="42"/>
      <c r="C40" s="32"/>
      <c r="D40" s="378"/>
      <c r="E40" s="400">
        <f>C40*D40*10/1000</f>
        <v>0</v>
      </c>
      <c r="F40" s="403"/>
      <c r="G40" s="404"/>
    </row>
    <row r="41" spans="2:12" ht="12.75" thickBot="1">
      <c r="B41" s="43" t="s">
        <v>72</v>
      </c>
      <c r="C41" s="379"/>
      <c r="D41" s="380"/>
      <c r="E41" s="405">
        <f>SUM(E39:E40)</f>
        <v>0</v>
      </c>
      <c r="F41" s="35"/>
      <c r="G41" s="435">
        <f>IF(E16="-",-F41,(E41+F46)*E16-F41)</f>
        <v>0</v>
      </c>
    </row>
    <row r="42" spans="2:12" ht="12.75" thickBot="1">
      <c r="C42" s="45"/>
      <c r="D42" s="45"/>
      <c r="E42" s="1" t="s">
        <v>73</v>
      </c>
    </row>
    <row r="43" spans="2:12">
      <c r="C43" s="45"/>
      <c r="D43" s="15"/>
      <c r="F43" s="37" t="s">
        <v>74</v>
      </c>
    </row>
    <row r="44" spans="2:12">
      <c r="F44" s="38" t="s">
        <v>75</v>
      </c>
    </row>
    <row r="45" spans="2:12">
      <c r="F45" s="38" t="s">
        <v>76</v>
      </c>
    </row>
    <row r="46" spans="2:12" ht="12.75" thickBot="1">
      <c r="F46" s="454"/>
    </row>
    <row r="48" spans="2:12" ht="12.75" thickBot="1">
      <c r="B48" s="1" t="s">
        <v>77</v>
      </c>
    </row>
    <row r="49" spans="2:10">
      <c r="B49" s="448"/>
      <c r="C49" s="46" t="s">
        <v>78</v>
      </c>
      <c r="D49" s="47"/>
      <c r="E49" s="47"/>
      <c r="F49" s="48"/>
      <c r="G49" s="49"/>
      <c r="H49" s="17" t="s">
        <v>79</v>
      </c>
      <c r="I49" s="450" t="s">
        <v>26</v>
      </c>
      <c r="J49" s="18" t="s">
        <v>80</v>
      </c>
    </row>
    <row r="50" spans="2:10">
      <c r="B50" s="6" t="s">
        <v>23</v>
      </c>
      <c r="C50" s="50"/>
      <c r="D50" s="51" t="s">
        <v>81</v>
      </c>
      <c r="E50" s="51" t="s">
        <v>82</v>
      </c>
      <c r="F50" s="51" t="s">
        <v>83</v>
      </c>
      <c r="G50" s="52" t="s">
        <v>84</v>
      </c>
      <c r="H50" s="20" t="s">
        <v>85</v>
      </c>
      <c r="I50" s="7" t="s">
        <v>86</v>
      </c>
      <c r="J50" s="21" t="s">
        <v>87</v>
      </c>
    </row>
    <row r="51" spans="2:10">
      <c r="B51" s="6" t="s">
        <v>31</v>
      </c>
      <c r="C51" s="50"/>
      <c r="D51" s="20"/>
      <c r="E51" s="20"/>
      <c r="F51" s="20"/>
      <c r="G51" s="52"/>
      <c r="H51" s="20" t="s">
        <v>88</v>
      </c>
      <c r="I51" s="7" t="s">
        <v>89</v>
      </c>
      <c r="J51" s="21" t="s">
        <v>36</v>
      </c>
    </row>
    <row r="52" spans="2:10">
      <c r="B52" s="6" t="s">
        <v>37</v>
      </c>
      <c r="C52" s="53" t="s">
        <v>67</v>
      </c>
      <c r="D52" s="53" t="s">
        <v>67</v>
      </c>
      <c r="E52" s="53" t="s">
        <v>90</v>
      </c>
      <c r="F52" s="53" t="s">
        <v>90</v>
      </c>
      <c r="G52" s="53" t="s">
        <v>90</v>
      </c>
      <c r="H52" s="20" t="s">
        <v>91</v>
      </c>
      <c r="I52" s="7" t="s">
        <v>92</v>
      </c>
      <c r="J52" s="40" t="s">
        <v>93</v>
      </c>
    </row>
    <row r="53" spans="2:10">
      <c r="B53" s="27">
        <f>B14</f>
        <v>0</v>
      </c>
      <c r="C53" s="54"/>
      <c r="D53" s="376"/>
      <c r="E53" s="376"/>
      <c r="F53" s="55"/>
      <c r="G53" s="376"/>
      <c r="H53" s="155"/>
      <c r="I53" s="30"/>
      <c r="J53" s="373"/>
    </row>
    <row r="54" spans="2:10">
      <c r="B54" s="42"/>
      <c r="C54" s="55"/>
      <c r="D54" s="55"/>
      <c r="E54" s="55"/>
      <c r="F54" s="55"/>
      <c r="G54" s="55"/>
      <c r="H54" s="56"/>
      <c r="I54" s="30"/>
      <c r="J54" s="373"/>
    </row>
    <row r="55" spans="2:10" ht="12.75" thickBot="1">
      <c r="B55" s="43" t="s">
        <v>72</v>
      </c>
      <c r="C55" s="57"/>
      <c r="D55" s="57"/>
      <c r="E55" s="57"/>
      <c r="F55" s="57"/>
      <c r="G55" s="58"/>
      <c r="H55" s="156"/>
      <c r="I55" s="59"/>
      <c r="J55" s="35"/>
    </row>
    <row r="56" spans="2:10" ht="12.75" thickBot="1">
      <c r="B56" s="15"/>
      <c r="C56" s="45"/>
      <c r="D56" s="45"/>
      <c r="E56" s="45"/>
      <c r="F56" s="45"/>
      <c r="G56" s="45"/>
      <c r="H56" s="45"/>
      <c r="I56" s="1" t="s">
        <v>94</v>
      </c>
      <c r="J56" s="16"/>
    </row>
    <row r="57" spans="2:10">
      <c r="B57" s="15"/>
      <c r="C57" s="45"/>
      <c r="D57" s="45"/>
      <c r="E57" s="45"/>
      <c r="F57" s="45"/>
      <c r="G57" s="45"/>
      <c r="H57" s="45"/>
      <c r="I57" s="37" t="s">
        <v>95</v>
      </c>
      <c r="J57" s="16"/>
    </row>
    <row r="58" spans="2:10">
      <c r="B58" s="15"/>
      <c r="C58" s="45"/>
      <c r="D58" s="45"/>
      <c r="E58" s="45"/>
      <c r="F58" s="45"/>
      <c r="G58" s="45"/>
      <c r="H58" s="45"/>
      <c r="I58" s="38" t="s">
        <v>96</v>
      </c>
      <c r="J58" s="16"/>
    </row>
    <row r="59" spans="2:10">
      <c r="B59" s="15"/>
      <c r="C59" s="45"/>
      <c r="D59" s="45"/>
      <c r="E59" s="45"/>
      <c r="F59" s="45"/>
      <c r="G59" s="45"/>
      <c r="H59" s="45"/>
      <c r="I59" s="60" t="s">
        <v>97</v>
      </c>
      <c r="J59" s="16"/>
    </row>
    <row r="60" spans="2:10" ht="12.75" thickBot="1">
      <c r="B60" s="15"/>
      <c r="C60" s="45"/>
      <c r="D60" s="45"/>
      <c r="E60" s="45"/>
      <c r="F60" s="45"/>
      <c r="G60" s="45"/>
      <c r="H60" s="45"/>
      <c r="I60" s="455"/>
      <c r="J60" s="16"/>
    </row>
    <row r="61" spans="2:10" ht="12.75" thickBot="1">
      <c r="B61" s="15"/>
      <c r="C61" s="45"/>
      <c r="D61" s="45"/>
      <c r="E61" s="45"/>
      <c r="F61" s="45"/>
      <c r="G61" s="45"/>
      <c r="H61" s="45"/>
      <c r="I61" s="16"/>
      <c r="J61" s="16"/>
    </row>
    <row r="62" spans="2:10">
      <c r="B62" s="15"/>
      <c r="C62" s="45"/>
      <c r="D62" s="45"/>
      <c r="E62" s="45"/>
      <c r="F62" s="45"/>
      <c r="G62" s="45"/>
      <c r="H62" s="45"/>
      <c r="I62" s="16"/>
      <c r="J62" s="37" t="s">
        <v>30</v>
      </c>
    </row>
    <row r="63" spans="2:10">
      <c r="B63" s="15"/>
      <c r="C63" s="45"/>
      <c r="D63" s="45"/>
      <c r="E63" s="45"/>
      <c r="F63" s="45"/>
      <c r="G63" s="45"/>
      <c r="H63" s="45"/>
      <c r="I63" s="16"/>
      <c r="J63" s="383"/>
    </row>
    <row r="64" spans="2:10">
      <c r="B64" s="15"/>
      <c r="C64" s="45"/>
      <c r="D64" s="45"/>
      <c r="E64" s="16"/>
      <c r="J64" s="38" t="s">
        <v>98</v>
      </c>
    </row>
    <row r="65" spans="2:16">
      <c r="C65" s="45"/>
      <c r="J65" s="60" t="s">
        <v>99</v>
      </c>
    </row>
    <row r="66" spans="2:16">
      <c r="C66" s="15"/>
      <c r="D66" s="15"/>
      <c r="E66" s="15"/>
      <c r="J66" s="384"/>
    </row>
    <row r="67" spans="2:16">
      <c r="C67" s="15"/>
      <c r="D67" s="15"/>
      <c r="E67" s="15"/>
      <c r="J67" s="384"/>
    </row>
    <row r="68" spans="2:16" ht="12.75" thickBot="1">
      <c r="C68" s="15"/>
      <c r="D68" s="15"/>
      <c r="E68" s="15"/>
      <c r="J68" s="437">
        <f>IF(E16="-",-J55,(I55+I60)*E16-J55)</f>
        <v>0</v>
      </c>
    </row>
    <row r="69" spans="2:16">
      <c r="C69" s="15"/>
      <c r="D69" s="15"/>
      <c r="E69" s="15"/>
      <c r="J69" s="16"/>
    </row>
    <row r="70" spans="2:16" ht="12.75" thickBot="1">
      <c r="B70" s="1" t="s">
        <v>100</v>
      </c>
      <c r="C70" s="16"/>
      <c r="D70" s="16"/>
      <c r="E70" s="16"/>
      <c r="F70" s="16"/>
      <c r="G70" s="16"/>
      <c r="H70" s="16"/>
      <c r="I70" s="16"/>
      <c r="J70" s="16"/>
      <c r="K70" s="16"/>
    </row>
    <row r="71" spans="2:16">
      <c r="B71" s="4" t="s">
        <v>23</v>
      </c>
      <c r="C71" s="61" t="s">
        <v>101</v>
      </c>
      <c r="D71" s="62"/>
      <c r="E71" s="47"/>
      <c r="F71" s="47"/>
      <c r="G71" s="63" t="s">
        <v>102</v>
      </c>
      <c r="H71" s="47"/>
      <c r="I71" s="47"/>
      <c r="J71" s="49"/>
      <c r="K71" s="16"/>
      <c r="L71" s="16"/>
      <c r="M71" s="16"/>
      <c r="N71" s="16"/>
      <c r="O71" s="15"/>
      <c r="P71" s="16"/>
    </row>
    <row r="72" spans="2:16">
      <c r="B72" s="6" t="s">
        <v>31</v>
      </c>
      <c r="C72" s="52"/>
      <c r="D72" s="51" t="s">
        <v>103</v>
      </c>
      <c r="E72" s="51" t="s">
        <v>104</v>
      </c>
      <c r="F72" s="64" t="s">
        <v>105</v>
      </c>
      <c r="G72" s="21"/>
      <c r="H72" s="52" t="s">
        <v>103</v>
      </c>
      <c r="I72" s="20" t="s">
        <v>104</v>
      </c>
      <c r="J72" s="20" t="s">
        <v>105</v>
      </c>
      <c r="K72" s="16"/>
      <c r="L72" s="16"/>
      <c r="M72" s="16"/>
      <c r="N72" s="16"/>
      <c r="O72" s="15"/>
      <c r="P72" s="16"/>
    </row>
    <row r="73" spans="2:16">
      <c r="B73" s="65" t="s">
        <v>37</v>
      </c>
      <c r="C73" s="66" t="s">
        <v>106</v>
      </c>
      <c r="D73" s="53" t="s">
        <v>106</v>
      </c>
      <c r="E73" s="53" t="s">
        <v>106</v>
      </c>
      <c r="F73" s="67" t="s">
        <v>106</v>
      </c>
      <c r="G73" s="40" t="s">
        <v>106</v>
      </c>
      <c r="H73" s="66" t="s">
        <v>106</v>
      </c>
      <c r="I73" s="53" t="s">
        <v>106</v>
      </c>
      <c r="J73" s="53" t="s">
        <v>106</v>
      </c>
      <c r="K73" s="16"/>
      <c r="L73" s="16"/>
      <c r="M73" s="16"/>
      <c r="N73" s="16"/>
      <c r="O73" s="15"/>
      <c r="P73" s="16"/>
    </row>
    <row r="74" spans="2:16">
      <c r="B74" s="9">
        <f>B14</f>
        <v>0</v>
      </c>
      <c r="C74" s="68">
        <f>SUM(D74:F74)</f>
        <v>0</v>
      </c>
      <c r="D74" s="50"/>
      <c r="E74" s="50">
        <v>0</v>
      </c>
      <c r="F74" s="10">
        <v>0</v>
      </c>
      <c r="G74" s="385">
        <f>SUM(H74:J74)</f>
        <v>0</v>
      </c>
      <c r="H74" s="456"/>
      <c r="I74" s="50">
        <v>0</v>
      </c>
      <c r="J74" s="50">
        <v>0</v>
      </c>
      <c r="K74" s="16"/>
      <c r="L74" s="16"/>
      <c r="M74" s="16"/>
      <c r="N74" s="16"/>
      <c r="O74" s="15"/>
      <c r="P74" s="16"/>
    </row>
    <row r="75" spans="2:16">
      <c r="B75" s="13"/>
      <c r="C75" s="68"/>
      <c r="D75" s="68"/>
      <c r="E75" s="68"/>
      <c r="F75" s="70"/>
      <c r="G75" s="385"/>
      <c r="H75" s="386"/>
      <c r="I75" s="68"/>
      <c r="J75" s="68"/>
      <c r="K75" s="16"/>
      <c r="L75" s="16"/>
      <c r="M75" s="16"/>
      <c r="N75" s="16"/>
      <c r="O75" s="15"/>
      <c r="P75" s="16"/>
    </row>
    <row r="76" spans="2:16" ht="12.75" thickBot="1">
      <c r="B76" s="43" t="s">
        <v>107</v>
      </c>
      <c r="C76" s="73">
        <f t="shared" ref="C76:J76" si="0">SUM(C74:C75)</f>
        <v>0</v>
      </c>
      <c r="D76" s="73">
        <f t="shared" si="0"/>
        <v>0</v>
      </c>
      <c r="E76" s="73">
        <f t="shared" si="0"/>
        <v>0</v>
      </c>
      <c r="F76" s="73">
        <f t="shared" si="0"/>
        <v>0</v>
      </c>
      <c r="G76" s="387">
        <f t="shared" si="0"/>
        <v>0</v>
      </c>
      <c r="H76" s="388">
        <f>SUM(H74:H75)</f>
        <v>0</v>
      </c>
      <c r="I76" s="74">
        <f t="shared" si="0"/>
        <v>0</v>
      </c>
      <c r="J76" s="74">
        <f t="shared" si="0"/>
        <v>0</v>
      </c>
      <c r="K76" s="16"/>
      <c r="L76" s="16"/>
      <c r="M76" s="16"/>
      <c r="N76" s="16"/>
      <c r="O76" s="15"/>
      <c r="P76" s="16"/>
    </row>
    <row r="77" spans="2:16" ht="12.75" thickBot="1">
      <c r="C77" s="16"/>
      <c r="D77" s="16"/>
      <c r="E77" s="16"/>
      <c r="F77" s="16"/>
      <c r="G77" s="16"/>
      <c r="H77" s="16"/>
      <c r="I77" s="16"/>
      <c r="J77" s="16"/>
      <c r="K77" s="16"/>
    </row>
    <row r="78" spans="2:16">
      <c r="C78" s="16"/>
      <c r="D78" s="16"/>
      <c r="E78" s="16"/>
      <c r="F78" s="37" t="s">
        <v>108</v>
      </c>
      <c r="G78" s="16"/>
      <c r="H78" s="16"/>
      <c r="I78" s="16"/>
      <c r="J78" s="75" t="s">
        <v>109</v>
      </c>
      <c r="K78" s="16"/>
    </row>
    <row r="79" spans="2:16">
      <c r="C79" s="16"/>
      <c r="D79" s="16"/>
      <c r="E79" s="16"/>
      <c r="F79" s="38" t="s">
        <v>110</v>
      </c>
      <c r="G79" s="16"/>
      <c r="H79" s="16"/>
      <c r="I79" s="16"/>
      <c r="J79" s="76" t="s">
        <v>111</v>
      </c>
      <c r="K79" s="16"/>
    </row>
    <row r="80" spans="2:16">
      <c r="C80" s="16"/>
      <c r="D80" s="16"/>
      <c r="E80" s="16"/>
      <c r="F80" s="60" t="s">
        <v>106</v>
      </c>
      <c r="G80" s="16"/>
      <c r="H80" s="16"/>
      <c r="I80" s="16"/>
      <c r="J80" s="77" t="s">
        <v>106</v>
      </c>
      <c r="K80" s="16"/>
    </row>
    <row r="81" spans="2:13" ht="12.75" thickBot="1">
      <c r="C81" s="16"/>
      <c r="D81" s="16"/>
      <c r="E81" s="16"/>
      <c r="F81" s="455"/>
      <c r="G81" s="16"/>
      <c r="H81" s="16"/>
      <c r="I81" s="16"/>
      <c r="J81" s="31"/>
      <c r="K81" s="16"/>
    </row>
    <row r="82" spans="2:13">
      <c r="C82" s="16"/>
      <c r="D82" s="16"/>
      <c r="E82" s="16"/>
      <c r="F82" s="16"/>
      <c r="G82" s="16"/>
      <c r="H82" s="16"/>
      <c r="I82" s="16"/>
      <c r="J82" s="31"/>
      <c r="K82" s="16"/>
    </row>
    <row r="83" spans="2:13" ht="12.75" thickBot="1">
      <c r="C83" s="16"/>
      <c r="D83" s="16"/>
      <c r="E83" s="16"/>
      <c r="F83" s="16"/>
      <c r="G83" s="16"/>
      <c r="H83" s="16"/>
      <c r="I83" s="16"/>
      <c r="J83" s="438">
        <f>IF(E16="-",-G76,(C76+F81)*E16-G76)</f>
        <v>0</v>
      </c>
      <c r="K83" s="16"/>
    </row>
    <row r="84" spans="2:13">
      <c r="C84" s="16"/>
      <c r="D84" s="16"/>
      <c r="E84" s="16"/>
      <c r="F84" s="16"/>
      <c r="G84" s="16"/>
      <c r="H84" s="16"/>
      <c r="I84" s="16"/>
      <c r="J84" s="16"/>
      <c r="K84" s="16"/>
    </row>
    <row r="85" spans="2:13">
      <c r="B85" s="1" t="s">
        <v>112</v>
      </c>
      <c r="C85" s="16"/>
      <c r="D85" s="16"/>
      <c r="E85" s="16"/>
      <c r="F85" s="16"/>
      <c r="G85" s="16"/>
      <c r="H85" s="16"/>
      <c r="I85" s="16"/>
      <c r="J85" s="16"/>
      <c r="K85" s="16"/>
    </row>
    <row r="86" spans="2:13" ht="12.75" thickBot="1">
      <c r="D86" s="1" t="s">
        <v>113</v>
      </c>
      <c r="M86" s="16"/>
    </row>
    <row r="87" spans="2:13">
      <c r="B87" s="78" t="s">
        <v>114</v>
      </c>
      <c r="C87" s="79"/>
      <c r="D87" s="457">
        <f>I26</f>
        <v>0</v>
      </c>
      <c r="E87" s="15"/>
      <c r="F87" s="16"/>
      <c r="M87" s="16"/>
    </row>
    <row r="88" spans="2:13">
      <c r="B88" s="42" t="s">
        <v>115</v>
      </c>
      <c r="C88" s="81"/>
      <c r="D88" s="439">
        <f>G41</f>
        <v>0</v>
      </c>
      <c r="E88" s="15"/>
      <c r="F88" s="16"/>
      <c r="M88" s="16"/>
    </row>
    <row r="89" spans="2:13">
      <c r="B89" s="42" t="s">
        <v>116</v>
      </c>
      <c r="C89" s="81"/>
      <c r="D89" s="439">
        <f>J68</f>
        <v>0</v>
      </c>
      <c r="E89" s="15"/>
      <c r="F89" s="16"/>
      <c r="M89" s="16"/>
    </row>
    <row r="90" spans="2:13">
      <c r="B90" s="42" t="s">
        <v>117</v>
      </c>
      <c r="C90" s="83"/>
      <c r="D90" s="458">
        <f>J83</f>
        <v>0</v>
      </c>
      <c r="E90" s="15"/>
      <c r="F90" s="16"/>
      <c r="M90" s="16"/>
    </row>
    <row r="91" spans="2:13" ht="12.75" thickBot="1">
      <c r="B91" s="85" t="s">
        <v>118</v>
      </c>
      <c r="C91" s="86"/>
      <c r="D91" s="435">
        <f>SUM(D87:D90)</f>
        <v>0</v>
      </c>
      <c r="E91" s="15"/>
      <c r="F91" s="16"/>
      <c r="M91" s="16"/>
    </row>
    <row r="92" spans="2:13">
      <c r="M92" s="16"/>
    </row>
    <row r="93" spans="2:13" hidden="1">
      <c r="B93" s="1" t="s">
        <v>119</v>
      </c>
    </row>
    <row r="94" spans="2:13" hidden="1">
      <c r="B94" s="1" t="s">
        <v>120</v>
      </c>
    </row>
    <row r="95" spans="2:13" hidden="1">
      <c r="B95" s="448"/>
      <c r="C95" s="17" t="s">
        <v>10</v>
      </c>
      <c r="D95" s="17" t="s">
        <v>79</v>
      </c>
      <c r="E95" s="17" t="s">
        <v>121</v>
      </c>
      <c r="F95" s="450" t="s">
        <v>122</v>
      </c>
      <c r="G95" s="18" t="s">
        <v>123</v>
      </c>
      <c r="H95" s="5" t="s">
        <v>124</v>
      </c>
    </row>
    <row r="96" spans="2:13" hidden="1">
      <c r="B96" s="39" t="s">
        <v>125</v>
      </c>
      <c r="C96" s="20" t="s">
        <v>126</v>
      </c>
      <c r="D96" s="20" t="s">
        <v>127</v>
      </c>
      <c r="E96" s="20" t="s">
        <v>128</v>
      </c>
      <c r="F96" s="7" t="s">
        <v>129</v>
      </c>
      <c r="G96" s="21" t="s">
        <v>130</v>
      </c>
      <c r="H96" s="8"/>
    </row>
    <row r="97" spans="2:10" hidden="1">
      <c r="B97" s="39"/>
      <c r="C97" s="20"/>
      <c r="D97" s="20"/>
      <c r="E97" s="20" t="s">
        <v>88</v>
      </c>
      <c r="F97" s="7" t="s">
        <v>131</v>
      </c>
      <c r="G97" s="21"/>
      <c r="H97" s="8" t="s">
        <v>132</v>
      </c>
    </row>
    <row r="98" spans="2:10" hidden="1">
      <c r="B98" s="39"/>
      <c r="C98" s="20" t="s">
        <v>133</v>
      </c>
      <c r="D98" s="20" t="s">
        <v>134</v>
      </c>
      <c r="E98" s="20" t="s">
        <v>135</v>
      </c>
      <c r="F98" s="67" t="s">
        <v>136</v>
      </c>
      <c r="G98" s="40" t="s">
        <v>136</v>
      </c>
      <c r="H98" s="41" t="s">
        <v>93</v>
      </c>
    </row>
    <row r="99" spans="2:10" hidden="1">
      <c r="B99" s="27"/>
      <c r="C99" s="87"/>
      <c r="D99" s="88"/>
      <c r="E99" s="55"/>
      <c r="F99" s="89">
        <f>(C99+D99)*E99</f>
        <v>0</v>
      </c>
      <c r="G99" s="90"/>
      <c r="H99" s="31"/>
    </row>
    <row r="100" spans="2:10" hidden="1">
      <c r="B100" s="42"/>
      <c r="C100" s="30"/>
      <c r="D100" s="88"/>
      <c r="E100" s="55"/>
      <c r="F100" s="89">
        <f>(C100+D100)*E100</f>
        <v>0</v>
      </c>
      <c r="G100" s="91"/>
      <c r="H100" s="31"/>
    </row>
    <row r="101" spans="2:10" ht="12.75" hidden="1" thickBot="1">
      <c r="B101" s="92" t="s">
        <v>137</v>
      </c>
      <c r="C101" s="57"/>
      <c r="D101" s="57"/>
      <c r="E101" s="58"/>
      <c r="F101" s="93">
        <f>SUM(F99:F100)</f>
        <v>0</v>
      </c>
      <c r="G101" s="94">
        <f>SUM(G99:G100)</f>
        <v>0</v>
      </c>
      <c r="H101" s="44">
        <f>IF(E16="-",-G101,F101*E16-G101)</f>
        <v>0</v>
      </c>
    </row>
    <row r="102" spans="2:10" hidden="1">
      <c r="F102" s="1" t="s">
        <v>138</v>
      </c>
    </row>
    <row r="104" spans="2:10" hidden="1">
      <c r="B104" s="1" t="s">
        <v>139</v>
      </c>
    </row>
    <row r="105" spans="2:10" hidden="1">
      <c r="B105" s="1" t="s">
        <v>140</v>
      </c>
    </row>
    <row r="106" spans="2:10" hidden="1">
      <c r="B106" s="95"/>
      <c r="C106" s="62" t="s">
        <v>141</v>
      </c>
      <c r="D106" s="47"/>
      <c r="E106" s="49"/>
      <c r="F106" s="62" t="s">
        <v>142</v>
      </c>
      <c r="G106" s="47"/>
      <c r="H106" s="49"/>
      <c r="I106" s="62" t="s">
        <v>143</v>
      </c>
      <c r="J106" s="47"/>
    </row>
    <row r="107" spans="2:10" hidden="1">
      <c r="B107" s="96" t="s">
        <v>144</v>
      </c>
      <c r="C107" s="50" t="s">
        <v>145</v>
      </c>
      <c r="D107" s="50" t="s">
        <v>146</v>
      </c>
      <c r="E107" s="50" t="s">
        <v>147</v>
      </c>
      <c r="F107" s="50" t="s">
        <v>148</v>
      </c>
      <c r="G107" s="50" t="s">
        <v>149</v>
      </c>
      <c r="H107" s="50" t="s">
        <v>150</v>
      </c>
      <c r="I107" s="50" t="s">
        <v>151</v>
      </c>
      <c r="J107" s="50" t="s">
        <v>152</v>
      </c>
    </row>
    <row r="108" spans="2:10" hidden="1">
      <c r="B108" s="96"/>
      <c r="C108" s="50" t="s">
        <v>153</v>
      </c>
      <c r="D108" s="50" t="s">
        <v>154</v>
      </c>
      <c r="E108" s="50" t="s">
        <v>155</v>
      </c>
      <c r="F108" s="50" t="s">
        <v>156</v>
      </c>
      <c r="G108" s="50" t="s">
        <v>157</v>
      </c>
      <c r="H108" s="50" t="s">
        <v>158</v>
      </c>
      <c r="I108" s="50" t="s">
        <v>159</v>
      </c>
      <c r="J108" s="50" t="s">
        <v>160</v>
      </c>
    </row>
    <row r="109" spans="2:10" hidden="1">
      <c r="B109" s="96"/>
      <c r="C109" s="50" t="s">
        <v>161</v>
      </c>
      <c r="D109" s="50" t="s">
        <v>162</v>
      </c>
      <c r="E109" s="50" t="s">
        <v>163</v>
      </c>
      <c r="F109" s="50" t="s">
        <v>161</v>
      </c>
      <c r="G109" s="50" t="s">
        <v>162</v>
      </c>
      <c r="H109" s="50" t="s">
        <v>163</v>
      </c>
      <c r="I109" s="50" t="s">
        <v>164</v>
      </c>
      <c r="J109" s="50" t="s">
        <v>165</v>
      </c>
    </row>
    <row r="110" spans="2:10" hidden="1">
      <c r="B110" s="27"/>
      <c r="C110" s="87"/>
      <c r="D110" s="97"/>
      <c r="E110" s="29">
        <f>+C110*D110*I118/1000</f>
        <v>0</v>
      </c>
      <c r="F110" s="98"/>
      <c r="G110" s="99"/>
      <c r="H110" s="29">
        <f>+F110*G110*I118/1000</f>
        <v>0</v>
      </c>
      <c r="I110" s="98"/>
      <c r="J110" s="99"/>
    </row>
    <row r="111" spans="2:10" hidden="1">
      <c r="B111" s="42"/>
      <c r="C111" s="30"/>
      <c r="D111" s="55"/>
      <c r="E111" s="29">
        <f>+C111*D111*I119/1000</f>
        <v>0</v>
      </c>
      <c r="F111" s="89"/>
      <c r="G111" s="29"/>
      <c r="H111" s="29">
        <f>+F111*G111*I119/1000</f>
        <v>0</v>
      </c>
      <c r="I111" s="89"/>
      <c r="J111" s="29"/>
    </row>
    <row r="112" spans="2:10" ht="12.75" hidden="1" thickBot="1">
      <c r="B112" s="43" t="s">
        <v>72</v>
      </c>
      <c r="C112" s="58">
        <f t="shared" ref="C112:H112" si="1">SUM(C110:C111)</f>
        <v>0</v>
      </c>
      <c r="D112" s="58">
        <f t="shared" si="1"/>
        <v>0</v>
      </c>
      <c r="E112" s="100">
        <f t="shared" si="1"/>
        <v>0</v>
      </c>
      <c r="F112" s="34">
        <f t="shared" si="1"/>
        <v>0</v>
      </c>
      <c r="G112" s="34">
        <f t="shared" si="1"/>
        <v>0</v>
      </c>
      <c r="H112" s="100">
        <f t="shared" si="1"/>
        <v>0</v>
      </c>
      <c r="I112" s="34"/>
      <c r="J112" s="100"/>
    </row>
    <row r="113" spans="2:10" hidden="1">
      <c r="E113" s="1" t="s">
        <v>166</v>
      </c>
      <c r="H113" s="1" t="s">
        <v>167</v>
      </c>
    </row>
    <row r="114" spans="2:10" hidden="1">
      <c r="H114" s="47"/>
      <c r="I114" s="101" t="s">
        <v>168</v>
      </c>
      <c r="J114" s="102" t="s">
        <v>169</v>
      </c>
    </row>
    <row r="115" spans="2:10" hidden="1">
      <c r="H115" s="10" t="s">
        <v>170</v>
      </c>
      <c r="I115" s="50" t="s">
        <v>171</v>
      </c>
      <c r="J115" s="11"/>
    </row>
    <row r="116" spans="2:10" hidden="1">
      <c r="H116" s="10" t="s">
        <v>172</v>
      </c>
      <c r="I116" s="50"/>
      <c r="J116" s="11" t="s">
        <v>173</v>
      </c>
    </row>
    <row r="117" spans="2:10" hidden="1">
      <c r="H117" s="10" t="s">
        <v>163</v>
      </c>
      <c r="I117" s="24" t="s">
        <v>18</v>
      </c>
      <c r="J117" s="12" t="s">
        <v>174</v>
      </c>
    </row>
    <row r="118" spans="2:10" hidden="1">
      <c r="H118" s="89">
        <f>+I110*J110*I118/1000</f>
        <v>0</v>
      </c>
      <c r="I118" s="68"/>
      <c r="J118" s="103"/>
    </row>
    <row r="119" spans="2:10" hidden="1">
      <c r="H119" s="89">
        <f>+I111*J111*I119/1000</f>
        <v>0</v>
      </c>
      <c r="I119" s="68"/>
      <c r="J119" s="103"/>
    </row>
    <row r="120" spans="2:10" ht="12.75" hidden="1" thickBot="1">
      <c r="H120" s="104">
        <f>SUM(H118:H119)</f>
        <v>0</v>
      </c>
      <c r="I120" s="73">
        <f>SUM(I118:I119)</f>
        <v>0</v>
      </c>
      <c r="J120" s="44">
        <f>+E112+H112-H120</f>
        <v>0</v>
      </c>
    </row>
    <row r="121" spans="2:10" hidden="1">
      <c r="H121" s="1" t="s">
        <v>175</v>
      </c>
    </row>
    <row r="122" spans="2:10" hidden="1">
      <c r="B122" s="1" t="s">
        <v>176</v>
      </c>
    </row>
    <row r="123" spans="2:10" ht="13.5" hidden="1" customHeight="1">
      <c r="B123" s="95"/>
      <c r="C123" s="486" t="s">
        <v>177</v>
      </c>
      <c r="D123" s="487"/>
      <c r="E123" s="461"/>
      <c r="F123" s="486" t="s">
        <v>178</v>
      </c>
      <c r="G123" s="487"/>
      <c r="H123" s="461"/>
      <c r="I123" s="17" t="s">
        <v>179</v>
      </c>
      <c r="J123" s="5" t="s">
        <v>169</v>
      </c>
    </row>
    <row r="124" spans="2:10" hidden="1">
      <c r="B124" s="39" t="s">
        <v>125</v>
      </c>
      <c r="C124" s="20" t="s">
        <v>180</v>
      </c>
      <c r="D124" s="20" t="s">
        <v>181</v>
      </c>
      <c r="E124" s="20" t="s">
        <v>147</v>
      </c>
      <c r="F124" s="20" t="s">
        <v>182</v>
      </c>
      <c r="G124" s="20" t="s">
        <v>183</v>
      </c>
      <c r="H124" s="20" t="s">
        <v>184</v>
      </c>
      <c r="I124" s="20" t="s">
        <v>171</v>
      </c>
      <c r="J124" s="8"/>
    </row>
    <row r="125" spans="2:10" hidden="1">
      <c r="B125" s="39"/>
      <c r="C125" s="20" t="s">
        <v>185</v>
      </c>
      <c r="D125" s="20" t="s">
        <v>186</v>
      </c>
      <c r="E125" s="20" t="s">
        <v>187</v>
      </c>
      <c r="F125" s="20" t="s">
        <v>188</v>
      </c>
      <c r="G125" s="20" t="s">
        <v>160</v>
      </c>
      <c r="H125" s="20" t="s">
        <v>189</v>
      </c>
      <c r="I125" s="20"/>
      <c r="J125" s="8" t="s">
        <v>190</v>
      </c>
    </row>
    <row r="126" spans="2:10" hidden="1">
      <c r="B126" s="39"/>
      <c r="C126" s="20" t="s">
        <v>191</v>
      </c>
      <c r="D126" s="20" t="s">
        <v>192</v>
      </c>
      <c r="E126" s="20" t="s">
        <v>92</v>
      </c>
      <c r="F126" s="20" t="s">
        <v>193</v>
      </c>
      <c r="G126" s="20" t="s">
        <v>194</v>
      </c>
      <c r="H126" s="20" t="s">
        <v>92</v>
      </c>
      <c r="I126" s="53" t="s">
        <v>195</v>
      </c>
      <c r="J126" s="41" t="s">
        <v>196</v>
      </c>
    </row>
    <row r="127" spans="2:10" hidden="1">
      <c r="B127" s="27"/>
      <c r="C127" s="29"/>
      <c r="D127" s="29"/>
      <c r="E127" s="29">
        <f>C127*D127*I127/1000</f>
        <v>0</v>
      </c>
      <c r="F127" s="55"/>
      <c r="G127" s="29"/>
      <c r="H127" s="29">
        <f>+F127*G127*I127/1000</f>
        <v>0</v>
      </c>
      <c r="I127" s="68"/>
      <c r="J127" s="103"/>
    </row>
    <row r="128" spans="2:10" hidden="1">
      <c r="B128" s="42"/>
      <c r="C128" s="29"/>
      <c r="D128" s="29"/>
      <c r="E128" s="29">
        <f>C128*D128*I128/1000</f>
        <v>0</v>
      </c>
      <c r="F128" s="55"/>
      <c r="G128" s="29"/>
      <c r="H128" s="29">
        <f>+F128*G128*I128/1000</f>
        <v>0</v>
      </c>
      <c r="I128" s="68"/>
      <c r="J128" s="103"/>
    </row>
    <row r="129" spans="2:10" ht="12.75" hidden="1" thickBot="1">
      <c r="B129" s="92" t="s">
        <v>137</v>
      </c>
      <c r="C129" s="34"/>
      <c r="D129" s="34"/>
      <c r="E129" s="100">
        <f>SUM(E127:E128)</f>
        <v>0</v>
      </c>
      <c r="F129" s="58"/>
      <c r="G129" s="34"/>
      <c r="H129" s="100">
        <f>SUM(H127:H128)</f>
        <v>0</v>
      </c>
      <c r="I129" s="73">
        <f>SUM(I127:I128)</f>
        <v>0</v>
      </c>
      <c r="J129" s="44">
        <f>+E129-H129</f>
        <v>0</v>
      </c>
    </row>
    <row r="130" spans="2:10" hidden="1">
      <c r="E130" s="1" t="s">
        <v>197</v>
      </c>
      <c r="H130" s="1" t="s">
        <v>198</v>
      </c>
    </row>
    <row r="131" spans="2:10" hidden="1">
      <c r="F131" s="16"/>
    </row>
    <row r="132" spans="2:10" hidden="1">
      <c r="B132" s="1" t="s">
        <v>199</v>
      </c>
    </row>
    <row r="133" spans="2:10" ht="13.5" hidden="1" customHeight="1">
      <c r="B133" s="95"/>
      <c r="C133" s="486" t="s">
        <v>200</v>
      </c>
      <c r="D133" s="487"/>
      <c r="E133" s="461"/>
      <c r="F133" s="486" t="s">
        <v>201</v>
      </c>
      <c r="G133" s="487"/>
      <c r="H133" s="461"/>
      <c r="I133" s="17" t="s">
        <v>179</v>
      </c>
      <c r="J133" s="5" t="s">
        <v>169</v>
      </c>
    </row>
    <row r="134" spans="2:10" hidden="1">
      <c r="B134" s="96" t="s">
        <v>144</v>
      </c>
      <c r="C134" s="20" t="s">
        <v>202</v>
      </c>
      <c r="D134" s="20" t="s">
        <v>203</v>
      </c>
      <c r="E134" s="20" t="s">
        <v>147</v>
      </c>
      <c r="F134" s="20" t="s">
        <v>204</v>
      </c>
      <c r="G134" s="20" t="s">
        <v>205</v>
      </c>
      <c r="H134" s="20" t="s">
        <v>206</v>
      </c>
      <c r="I134" s="20" t="s">
        <v>207</v>
      </c>
      <c r="J134" s="8"/>
    </row>
    <row r="135" spans="2:10" hidden="1">
      <c r="B135" s="96"/>
      <c r="C135" s="20"/>
      <c r="D135" s="20" t="s">
        <v>208</v>
      </c>
      <c r="E135" s="20" t="s">
        <v>209</v>
      </c>
      <c r="F135" s="20"/>
      <c r="G135" s="20" t="s">
        <v>210</v>
      </c>
      <c r="H135" s="20" t="s">
        <v>211</v>
      </c>
      <c r="I135" s="20"/>
      <c r="J135" s="8" t="s">
        <v>212</v>
      </c>
    </row>
    <row r="136" spans="2:10" hidden="1">
      <c r="B136" s="22"/>
      <c r="C136" s="20" t="s">
        <v>213</v>
      </c>
      <c r="D136" s="20" t="s">
        <v>214</v>
      </c>
      <c r="E136" s="20" t="s">
        <v>92</v>
      </c>
      <c r="F136" s="20" t="s">
        <v>215</v>
      </c>
      <c r="G136" s="20" t="s">
        <v>216</v>
      </c>
      <c r="H136" s="20" t="s">
        <v>217</v>
      </c>
      <c r="I136" s="53" t="s">
        <v>218</v>
      </c>
      <c r="J136" s="41" t="s">
        <v>196</v>
      </c>
    </row>
    <row r="137" spans="2:10" hidden="1">
      <c r="B137" s="13"/>
      <c r="C137" s="99"/>
      <c r="D137" s="99"/>
      <c r="E137" s="29">
        <f>C137*D137*I137/1000</f>
        <v>0</v>
      </c>
      <c r="F137" s="97"/>
      <c r="G137" s="99"/>
      <c r="H137" s="29">
        <f>+F137*G137*I137/1000</f>
        <v>0</v>
      </c>
      <c r="I137" s="105"/>
      <c r="J137" s="103"/>
    </row>
    <row r="138" spans="2:10" hidden="1">
      <c r="B138" s="13"/>
      <c r="C138" s="99"/>
      <c r="D138" s="99"/>
      <c r="E138" s="29">
        <f>C138*D138*I138/1000</f>
        <v>0</v>
      </c>
      <c r="F138" s="97"/>
      <c r="G138" s="99"/>
      <c r="H138" s="29">
        <f>+F138*G138*I138/1000</f>
        <v>0</v>
      </c>
      <c r="I138" s="105"/>
      <c r="J138" s="103"/>
    </row>
    <row r="139" spans="2:10" ht="12.75" hidden="1" thickBot="1">
      <c r="B139" s="43" t="s">
        <v>72</v>
      </c>
      <c r="C139" s="34"/>
      <c r="D139" s="34"/>
      <c r="E139" s="100">
        <f>SUM(E137:E138)</f>
        <v>0</v>
      </c>
      <c r="F139" s="58"/>
      <c r="G139" s="34"/>
      <c r="H139" s="100">
        <f>SUM(H137:H138)</f>
        <v>0</v>
      </c>
      <c r="I139" s="73">
        <f>SUM(I137:I137)</f>
        <v>0</v>
      </c>
      <c r="J139" s="44">
        <f>+E139-H139</f>
        <v>0</v>
      </c>
    </row>
    <row r="140" spans="2:10" hidden="1">
      <c r="E140" s="1" t="s">
        <v>197</v>
      </c>
      <c r="H140" s="1" t="s">
        <v>198</v>
      </c>
    </row>
    <row r="141" spans="2:10" hidden="1">
      <c r="F141" s="16"/>
    </row>
    <row r="142" spans="2:10" hidden="1">
      <c r="B142" s="1" t="s">
        <v>219</v>
      </c>
    </row>
    <row r="143" spans="2:10" ht="12.75" hidden="1" thickBot="1">
      <c r="C143" s="106" t="s">
        <v>220</v>
      </c>
      <c r="D143" s="107"/>
      <c r="E143" s="108"/>
    </row>
    <row r="144" spans="2:10" hidden="1">
      <c r="C144" s="15"/>
      <c r="D144" s="15"/>
      <c r="E144" s="15"/>
      <c r="I144" s="109"/>
    </row>
    <row r="145" spans="2:10" hidden="1">
      <c r="B145" s="1" t="s">
        <v>221</v>
      </c>
    </row>
    <row r="146" spans="2:10" hidden="1">
      <c r="B146" s="448" t="s">
        <v>222</v>
      </c>
      <c r="C146" s="17" t="s">
        <v>10</v>
      </c>
      <c r="D146" s="17" t="s">
        <v>223</v>
      </c>
      <c r="E146" s="450" t="s">
        <v>224</v>
      </c>
      <c r="F146" s="17" t="s">
        <v>225</v>
      </c>
      <c r="G146" s="17" t="s">
        <v>226</v>
      </c>
      <c r="H146" s="18" t="s">
        <v>227</v>
      </c>
      <c r="I146" s="17" t="s">
        <v>228</v>
      </c>
      <c r="J146" s="5" t="s">
        <v>30</v>
      </c>
    </row>
    <row r="147" spans="2:10" hidden="1">
      <c r="B147" s="6" t="s">
        <v>37</v>
      </c>
      <c r="C147" s="20" t="s">
        <v>229</v>
      </c>
      <c r="D147" s="20" t="s">
        <v>230</v>
      </c>
      <c r="E147" s="7" t="s">
        <v>231</v>
      </c>
      <c r="F147" s="20" t="s">
        <v>232</v>
      </c>
      <c r="G147" s="20" t="s">
        <v>233</v>
      </c>
      <c r="H147" s="21" t="s">
        <v>234</v>
      </c>
      <c r="I147" s="20" t="s">
        <v>235</v>
      </c>
      <c r="J147" s="8" t="s">
        <v>36</v>
      </c>
    </row>
    <row r="148" spans="2:10" hidden="1">
      <c r="B148" s="39"/>
      <c r="C148" s="20" t="s">
        <v>236</v>
      </c>
      <c r="D148" s="20" t="s">
        <v>237</v>
      </c>
      <c r="E148" s="7" t="s">
        <v>39</v>
      </c>
      <c r="F148" s="20"/>
      <c r="G148" s="20"/>
      <c r="H148" s="21" t="s">
        <v>238</v>
      </c>
      <c r="I148" s="20" t="s">
        <v>239</v>
      </c>
      <c r="J148" s="8" t="s">
        <v>240</v>
      </c>
    </row>
    <row r="149" spans="2:10" hidden="1">
      <c r="B149" s="39"/>
      <c r="C149" s="53" t="s">
        <v>241</v>
      </c>
      <c r="D149" s="53" t="s">
        <v>67</v>
      </c>
      <c r="E149" s="67" t="s">
        <v>106</v>
      </c>
      <c r="F149" s="53" t="s">
        <v>242</v>
      </c>
      <c r="G149" s="53" t="s">
        <v>242</v>
      </c>
      <c r="H149" s="40" t="s">
        <v>243</v>
      </c>
      <c r="I149" s="53" t="s">
        <v>106</v>
      </c>
      <c r="J149" s="41" t="s">
        <v>106</v>
      </c>
    </row>
    <row r="150" spans="2:10" s="110" customFormat="1" hidden="1">
      <c r="B150" s="111" t="s">
        <v>244</v>
      </c>
      <c r="C150" s="55"/>
      <c r="D150" s="55"/>
      <c r="E150" s="32">
        <f>C150*10*D150/1000</f>
        <v>0</v>
      </c>
      <c r="F150" s="55"/>
      <c r="G150" s="55"/>
      <c r="H150" s="112">
        <f>+C150-F150+G150</f>
        <v>0</v>
      </c>
      <c r="I150" s="55">
        <f>D150*10*H150/1000</f>
        <v>0</v>
      </c>
      <c r="J150" s="31"/>
    </row>
    <row r="151" spans="2:10" s="110" customFormat="1" hidden="1">
      <c r="B151" s="111" t="s">
        <v>245</v>
      </c>
      <c r="C151" s="55"/>
      <c r="D151" s="55"/>
      <c r="E151" s="32">
        <f>C151*10*D151/1000</f>
        <v>0</v>
      </c>
      <c r="F151" s="55"/>
      <c r="G151" s="55"/>
      <c r="H151" s="112">
        <f>+C151-F151+G151</f>
        <v>0</v>
      </c>
      <c r="I151" s="55">
        <f>D151*10*H151/1000</f>
        <v>0</v>
      </c>
      <c r="J151" s="31"/>
    </row>
    <row r="152" spans="2:10" s="110" customFormat="1" hidden="1">
      <c r="B152" s="111" t="s">
        <v>246</v>
      </c>
      <c r="C152" s="55"/>
      <c r="D152" s="55"/>
      <c r="E152" s="32">
        <f>C152*10*D152/1000</f>
        <v>0</v>
      </c>
      <c r="F152" s="55"/>
      <c r="G152" s="55"/>
      <c r="H152" s="112">
        <f>+C152-F152+G152</f>
        <v>0</v>
      </c>
      <c r="I152" s="55">
        <f>D152*10*H152/1000</f>
        <v>0</v>
      </c>
      <c r="J152" s="31"/>
    </row>
    <row r="153" spans="2:10" s="110" customFormat="1" hidden="1">
      <c r="B153" s="111" t="s">
        <v>247</v>
      </c>
      <c r="C153" s="55"/>
      <c r="D153" s="55"/>
      <c r="E153" s="32">
        <f>C153*10*D153/1000</f>
        <v>0</v>
      </c>
      <c r="F153" s="55"/>
      <c r="G153" s="55"/>
      <c r="H153" s="112">
        <f>+C153-F153+G153</f>
        <v>0</v>
      </c>
      <c r="I153" s="55">
        <f>D153*10*H153/1000</f>
        <v>0</v>
      </c>
      <c r="J153" s="31"/>
    </row>
    <row r="154" spans="2:10" s="110" customFormat="1" ht="12.75" hidden="1" thickBot="1">
      <c r="B154" s="113" t="s">
        <v>49</v>
      </c>
      <c r="C154" s="58"/>
      <c r="D154" s="58"/>
      <c r="E154" s="59">
        <f>SUM(E150:E153)</f>
        <v>0</v>
      </c>
      <c r="F154" s="59">
        <f>SUM(F150:F153)</f>
        <v>0</v>
      </c>
      <c r="G154" s="59">
        <f>SUM(G150:G153)</f>
        <v>0</v>
      </c>
      <c r="H154" s="114"/>
      <c r="I154" s="59">
        <f>SUM(I150:I153)</f>
        <v>0</v>
      </c>
      <c r="J154" s="44">
        <f>IF(E16="-",-I154,E154*E16-I154)</f>
        <v>0</v>
      </c>
    </row>
    <row r="155" spans="2:10" hidden="1">
      <c r="E155" s="1" t="s">
        <v>248</v>
      </c>
      <c r="I155" s="15" t="s">
        <v>249</v>
      </c>
    </row>
    <row r="156" spans="2:10" hidden="1">
      <c r="I156" s="15"/>
    </row>
    <row r="157" spans="2:10" hidden="1">
      <c r="B157" s="1" t="s">
        <v>250</v>
      </c>
      <c r="C157" s="15"/>
      <c r="D157" s="15"/>
    </row>
    <row r="158" spans="2:10" hidden="1">
      <c r="B158" s="448" t="s">
        <v>222</v>
      </c>
      <c r="C158" s="17" t="s">
        <v>10</v>
      </c>
      <c r="D158" s="17" t="s">
        <v>223</v>
      </c>
      <c r="E158" s="450" t="s">
        <v>121</v>
      </c>
      <c r="F158" s="18" t="s">
        <v>251</v>
      </c>
      <c r="G158" s="17" t="s">
        <v>252</v>
      </c>
      <c r="H158" s="5" t="s">
        <v>30</v>
      </c>
      <c r="I158" s="19"/>
      <c r="J158" s="15"/>
    </row>
    <row r="159" spans="2:10" hidden="1">
      <c r="B159" s="6" t="s">
        <v>37</v>
      </c>
      <c r="C159" s="20" t="s">
        <v>229</v>
      </c>
      <c r="D159" s="20" t="s">
        <v>230</v>
      </c>
      <c r="E159" s="115" t="s">
        <v>253</v>
      </c>
      <c r="F159" s="21" t="s">
        <v>254</v>
      </c>
      <c r="G159" s="20" t="s">
        <v>253</v>
      </c>
      <c r="H159" s="8"/>
      <c r="I159" s="15"/>
      <c r="J159" s="15"/>
    </row>
    <row r="160" spans="2:10" hidden="1">
      <c r="B160" s="39"/>
      <c r="C160" s="20" t="s">
        <v>236</v>
      </c>
      <c r="D160" s="20" t="s">
        <v>237</v>
      </c>
      <c r="E160" s="7" t="s">
        <v>39</v>
      </c>
      <c r="F160" s="21" t="s">
        <v>255</v>
      </c>
      <c r="G160" s="20" t="s">
        <v>256</v>
      </c>
      <c r="H160" s="8" t="s">
        <v>257</v>
      </c>
      <c r="I160" s="15"/>
      <c r="J160" s="15"/>
    </row>
    <row r="161" spans="2:13" hidden="1">
      <c r="B161" s="39"/>
      <c r="C161" s="53" t="s">
        <v>258</v>
      </c>
      <c r="D161" s="53" t="s">
        <v>67</v>
      </c>
      <c r="E161" s="67" t="s">
        <v>136</v>
      </c>
      <c r="F161" s="40" t="s">
        <v>259</v>
      </c>
      <c r="G161" s="53" t="s">
        <v>106</v>
      </c>
      <c r="H161" s="41" t="s">
        <v>106</v>
      </c>
      <c r="I161" s="15"/>
      <c r="J161" s="15"/>
    </row>
    <row r="162" spans="2:13" hidden="1">
      <c r="B162" s="13" t="s">
        <v>244</v>
      </c>
      <c r="C162" s="68"/>
      <c r="D162" s="55"/>
      <c r="E162" s="32">
        <f>C162*10*D162/1000</f>
        <v>0</v>
      </c>
      <c r="F162" s="112"/>
      <c r="G162" s="55">
        <f>F162*D162*10/1000</f>
        <v>0</v>
      </c>
      <c r="H162" s="31"/>
      <c r="I162" s="15"/>
      <c r="J162" s="15"/>
    </row>
    <row r="163" spans="2:13" hidden="1">
      <c r="B163" s="13" t="s">
        <v>245</v>
      </c>
      <c r="C163" s="68"/>
      <c r="D163" s="55"/>
      <c r="E163" s="32">
        <f>C163*10*D163/1000</f>
        <v>0</v>
      </c>
      <c r="F163" s="112"/>
      <c r="G163" s="55">
        <f>F163*D163*10/1000</f>
        <v>0</v>
      </c>
      <c r="H163" s="31"/>
      <c r="I163" s="15"/>
      <c r="J163" s="15"/>
    </row>
    <row r="164" spans="2:13" hidden="1">
      <c r="B164" s="13" t="s">
        <v>246</v>
      </c>
      <c r="C164" s="68"/>
      <c r="D164" s="55"/>
      <c r="E164" s="32">
        <f>C164*10*D164/1000</f>
        <v>0</v>
      </c>
      <c r="F164" s="112"/>
      <c r="G164" s="55">
        <f>F164*D164*10/1000</f>
        <v>0</v>
      </c>
      <c r="H164" s="31"/>
      <c r="I164" s="15"/>
      <c r="J164" s="15"/>
    </row>
    <row r="165" spans="2:13" hidden="1">
      <c r="B165" s="13" t="s">
        <v>247</v>
      </c>
      <c r="C165" s="68"/>
      <c r="D165" s="55"/>
      <c r="E165" s="32">
        <f>C165*10*D165/1000</f>
        <v>0</v>
      </c>
      <c r="F165" s="112"/>
      <c r="G165" s="55">
        <f>F165*D165*10/1000</f>
        <v>0</v>
      </c>
      <c r="H165" s="31"/>
      <c r="I165" s="15"/>
      <c r="J165" s="15"/>
    </row>
    <row r="166" spans="2:13" ht="12.75" hidden="1" thickBot="1">
      <c r="B166" s="33" t="s">
        <v>49</v>
      </c>
      <c r="C166" s="116"/>
      <c r="D166" s="58"/>
      <c r="E166" s="59">
        <f>SUM(E162:E165)</f>
        <v>0</v>
      </c>
      <c r="F166" s="114"/>
      <c r="G166" s="117">
        <f>SUM(G162:G165)</f>
        <v>0</v>
      </c>
      <c r="H166" s="44">
        <f>IF(E16="-",-G166,E166*E16-G166)</f>
        <v>0</v>
      </c>
      <c r="I166" s="15"/>
      <c r="J166" s="15"/>
    </row>
    <row r="167" spans="2:13" hidden="1">
      <c r="E167" s="118" t="s">
        <v>260</v>
      </c>
      <c r="F167" s="118"/>
      <c r="G167" s="1" t="s">
        <v>261</v>
      </c>
    </row>
    <row r="168" spans="2:13">
      <c r="B168" s="15"/>
      <c r="C168" s="15"/>
      <c r="D168" s="15"/>
    </row>
    <row r="169" spans="2:13" ht="12.75" thickBot="1">
      <c r="B169" s="1" t="s">
        <v>262</v>
      </c>
      <c r="I169" s="1" t="s">
        <v>263</v>
      </c>
    </row>
    <row r="170" spans="2:13">
      <c r="B170" s="78" t="s">
        <v>264</v>
      </c>
      <c r="C170" s="47"/>
      <c r="D170" s="47"/>
      <c r="E170" s="47"/>
      <c r="F170" s="47"/>
      <c r="G170" s="47"/>
      <c r="H170" s="49"/>
      <c r="I170" s="80">
        <f>+D91</f>
        <v>0</v>
      </c>
      <c r="J170" s="15"/>
      <c r="K170" s="15"/>
      <c r="L170" s="15"/>
      <c r="M170" s="15"/>
    </row>
    <row r="171" spans="2:13">
      <c r="B171" s="42" t="s">
        <v>265</v>
      </c>
      <c r="C171" s="119"/>
      <c r="D171" s="119"/>
      <c r="E171" s="119"/>
      <c r="F171" s="119"/>
      <c r="G171" s="119"/>
      <c r="H171" s="72"/>
      <c r="I171" s="82">
        <f>+H101</f>
        <v>0</v>
      </c>
      <c r="J171" s="15"/>
      <c r="K171" s="15"/>
      <c r="L171" s="15"/>
      <c r="M171" s="16"/>
    </row>
    <row r="172" spans="2:13">
      <c r="B172" s="42" t="s">
        <v>266</v>
      </c>
      <c r="C172" s="119"/>
      <c r="D172" s="119"/>
      <c r="E172" s="119"/>
      <c r="F172" s="119"/>
      <c r="G172" s="119"/>
      <c r="H172" s="72"/>
      <c r="I172" s="82">
        <f>+J129+J139</f>
        <v>0</v>
      </c>
      <c r="J172" s="15"/>
      <c r="K172" s="15"/>
      <c r="L172" s="15"/>
      <c r="M172" s="15"/>
    </row>
    <row r="173" spans="2:13">
      <c r="B173" s="42" t="s">
        <v>267</v>
      </c>
      <c r="C173" s="119"/>
      <c r="D173" s="119"/>
      <c r="E173" s="119"/>
      <c r="F173" s="119"/>
      <c r="G173" s="119"/>
      <c r="H173" s="72"/>
      <c r="I173" s="82">
        <f>J154+H166</f>
        <v>0</v>
      </c>
      <c r="J173" s="15"/>
      <c r="K173" s="15"/>
      <c r="L173" s="15"/>
      <c r="M173" s="15"/>
    </row>
    <row r="174" spans="2:13" ht="12.75" thickBot="1">
      <c r="B174" s="85"/>
      <c r="C174" s="120"/>
      <c r="D174" s="120" t="s">
        <v>268</v>
      </c>
      <c r="E174" s="120"/>
      <c r="F174" s="120"/>
      <c r="G174" s="120"/>
      <c r="H174" s="121"/>
      <c r="I174" s="44">
        <f>SUM(I170:I173)</f>
        <v>0</v>
      </c>
      <c r="J174" s="15"/>
      <c r="K174" s="15"/>
      <c r="L174" s="15"/>
      <c r="M174" s="15"/>
    </row>
    <row r="175" spans="2:13" ht="12.75" customHeight="1">
      <c r="B175" s="15"/>
      <c r="C175" s="15"/>
      <c r="D175" s="15"/>
    </row>
    <row r="176" spans="2:13">
      <c r="B176" s="1" t="s">
        <v>269</v>
      </c>
    </row>
    <row r="177" spans="2:12" ht="12.75" thickBot="1">
      <c r="B177" s="1" t="s">
        <v>270</v>
      </c>
    </row>
    <row r="178" spans="2:12">
      <c r="B178" s="448"/>
      <c r="C178" s="17" t="s">
        <v>271</v>
      </c>
      <c r="D178" s="17" t="s">
        <v>272</v>
      </c>
      <c r="E178" s="17" t="s">
        <v>273</v>
      </c>
      <c r="F178" s="17" t="s">
        <v>122</v>
      </c>
      <c r="G178" s="17" t="s">
        <v>252</v>
      </c>
      <c r="H178" s="17" t="s">
        <v>274</v>
      </c>
      <c r="I178" s="5" t="s">
        <v>124</v>
      </c>
      <c r="J178" s="19"/>
      <c r="K178" s="15"/>
      <c r="L178" s="15"/>
    </row>
    <row r="179" spans="2:12">
      <c r="B179" s="39" t="s">
        <v>125</v>
      </c>
      <c r="C179" s="20" t="s">
        <v>275</v>
      </c>
      <c r="D179" s="20"/>
      <c r="E179" s="20" t="s">
        <v>276</v>
      </c>
      <c r="F179" s="20" t="s">
        <v>277</v>
      </c>
      <c r="G179" s="20" t="s">
        <v>278</v>
      </c>
      <c r="H179" s="20" t="s">
        <v>279</v>
      </c>
      <c r="I179" s="8" t="s">
        <v>36</v>
      </c>
      <c r="J179" s="15"/>
      <c r="K179" s="15"/>
      <c r="L179" s="15"/>
    </row>
    <row r="180" spans="2:12">
      <c r="B180" s="39"/>
      <c r="C180" s="20" t="s">
        <v>88</v>
      </c>
      <c r="D180" s="122"/>
      <c r="E180" s="20" t="s">
        <v>39</v>
      </c>
      <c r="F180" s="20"/>
      <c r="G180" s="20"/>
      <c r="H180" s="20" t="s">
        <v>280</v>
      </c>
      <c r="I180" s="8" t="s">
        <v>281</v>
      </c>
      <c r="J180" s="15"/>
      <c r="K180" s="15"/>
      <c r="L180" s="15"/>
    </row>
    <row r="181" spans="2:12">
      <c r="B181" s="39"/>
      <c r="C181" s="20" t="s">
        <v>282</v>
      </c>
      <c r="D181" s="123" t="s">
        <v>283</v>
      </c>
      <c r="E181" s="20" t="s">
        <v>284</v>
      </c>
      <c r="F181" s="20" t="s">
        <v>285</v>
      </c>
      <c r="G181" s="20" t="s">
        <v>285</v>
      </c>
      <c r="H181" s="20" t="s">
        <v>285</v>
      </c>
      <c r="I181" s="8" t="s">
        <v>106</v>
      </c>
      <c r="J181" s="15"/>
      <c r="K181" s="15"/>
      <c r="L181" s="15"/>
    </row>
    <row r="182" spans="2:12">
      <c r="B182" s="39"/>
      <c r="C182" s="20"/>
      <c r="D182" s="123" t="s">
        <v>286</v>
      </c>
      <c r="E182" s="123" t="s">
        <v>286</v>
      </c>
      <c r="F182" s="123" t="s">
        <v>286</v>
      </c>
      <c r="G182" s="123" t="s">
        <v>286</v>
      </c>
      <c r="H182" s="123" t="s">
        <v>286</v>
      </c>
      <c r="I182" s="41"/>
      <c r="J182" s="15"/>
      <c r="K182" s="15"/>
      <c r="L182" s="15"/>
    </row>
    <row r="183" spans="2:12">
      <c r="B183" s="313">
        <f>B14</f>
        <v>0</v>
      </c>
      <c r="C183" s="441">
        <f>D16</f>
        <v>0</v>
      </c>
      <c r="D183" s="56"/>
      <c r="E183" s="124">
        <f>C183*D183*10</f>
        <v>0</v>
      </c>
      <c r="F183" s="68"/>
      <c r="G183" s="68"/>
      <c r="H183" s="240">
        <f>G183-F183</f>
        <v>0</v>
      </c>
      <c r="I183" s="82">
        <f>+E183*H183/1000</f>
        <v>0</v>
      </c>
      <c r="J183" s="15"/>
      <c r="K183" s="16"/>
      <c r="L183" s="126"/>
    </row>
    <row r="184" spans="2:12">
      <c r="B184" s="42"/>
      <c r="C184" s="55"/>
      <c r="D184" s="55"/>
      <c r="E184" s="124">
        <f>C184*10*D184</f>
        <v>0</v>
      </c>
      <c r="F184" s="68"/>
      <c r="G184" s="68"/>
      <c r="H184" s="125">
        <f>G184-F184</f>
        <v>0</v>
      </c>
      <c r="I184" s="82">
        <f>+E184*H184/1000</f>
        <v>0</v>
      </c>
      <c r="J184" s="15"/>
      <c r="K184" s="16"/>
      <c r="L184" s="126"/>
    </row>
    <row r="185" spans="2:12" ht="12.75" thickBot="1">
      <c r="B185" s="43" t="s">
        <v>72</v>
      </c>
      <c r="C185" s="431">
        <f>SUM(C183:C184)</f>
        <v>0</v>
      </c>
      <c r="D185" s="128"/>
      <c r="E185" s="117">
        <f>SUM(E183:E184)</f>
        <v>0</v>
      </c>
      <c r="F185" s="58"/>
      <c r="G185" s="58"/>
      <c r="H185" s="381">
        <f>SUM(H183:H184)</f>
        <v>0</v>
      </c>
      <c r="I185" s="44">
        <f>SUM(I183:I184)</f>
        <v>0</v>
      </c>
      <c r="J185" s="15"/>
      <c r="K185" s="15"/>
      <c r="L185" s="15"/>
    </row>
    <row r="186" spans="2:12" ht="12.75" thickBot="1">
      <c r="B186" s="15"/>
      <c r="C186" s="16"/>
      <c r="D186" s="16"/>
      <c r="E186" s="16"/>
      <c r="F186" s="16"/>
      <c r="G186" s="16"/>
      <c r="H186" s="16"/>
      <c r="I186" s="16"/>
      <c r="J186" s="15"/>
      <c r="K186" s="15"/>
      <c r="L186" s="15"/>
    </row>
    <row r="187" spans="2:12" ht="13.5" customHeight="1">
      <c r="B187" s="95" t="s">
        <v>287</v>
      </c>
      <c r="C187" s="129"/>
      <c r="D187" s="539"/>
      <c r="E187" s="540"/>
      <c r="F187" s="540"/>
      <c r="G187" s="541"/>
      <c r="H187" s="16"/>
      <c r="I187" s="16"/>
      <c r="J187" s="15"/>
      <c r="K187" s="15"/>
      <c r="L187" s="15"/>
    </row>
    <row r="188" spans="2:12" ht="13.5" customHeight="1">
      <c r="B188" s="96" t="s">
        <v>288</v>
      </c>
      <c r="C188" s="130"/>
      <c r="D188" s="542"/>
      <c r="E188" s="543"/>
      <c r="F188" s="543"/>
      <c r="G188" s="544"/>
      <c r="H188" s="16"/>
      <c r="I188" s="16"/>
      <c r="J188" s="15"/>
      <c r="K188" s="15"/>
      <c r="L188" s="15"/>
    </row>
    <row r="189" spans="2:12" ht="26.45" customHeight="1" thickBot="1">
      <c r="B189" s="131"/>
      <c r="C189" s="132"/>
      <c r="D189" s="545"/>
      <c r="E189" s="546"/>
      <c r="F189" s="546"/>
      <c r="G189" s="547"/>
      <c r="H189" s="16"/>
      <c r="I189" s="16"/>
      <c r="J189" s="15"/>
      <c r="K189" s="15"/>
      <c r="L189" s="15"/>
    </row>
    <row r="190" spans="2:12" ht="12.75" thickBot="1">
      <c r="B190" s="15"/>
      <c r="C190" s="16"/>
      <c r="D190" s="16"/>
      <c r="E190" s="16"/>
      <c r="F190" s="15"/>
      <c r="G190" s="15"/>
      <c r="H190" s="16"/>
      <c r="I190" s="16"/>
      <c r="J190" s="15"/>
      <c r="K190" s="15"/>
      <c r="L190" s="15"/>
    </row>
    <row r="191" spans="2:12" ht="12" customHeight="1">
      <c r="B191" s="95" t="s">
        <v>289</v>
      </c>
      <c r="C191" s="129"/>
      <c r="D191" s="511" t="s">
        <v>770</v>
      </c>
      <c r="E191" s="512"/>
      <c r="F191" s="512"/>
      <c r="G191" s="513"/>
      <c r="H191" s="16"/>
      <c r="J191" s="15"/>
      <c r="K191" s="15"/>
      <c r="L191" s="15"/>
    </row>
    <row r="192" spans="2:12">
      <c r="B192" s="96" t="s">
        <v>290</v>
      </c>
      <c r="C192" s="130"/>
      <c r="D192" s="532"/>
      <c r="E192" s="533"/>
      <c r="F192" s="533"/>
      <c r="G192" s="534"/>
      <c r="H192" s="16"/>
      <c r="K192" s="15"/>
      <c r="L192" s="15"/>
    </row>
    <row r="193" spans="2:12" ht="13.5" customHeight="1" thickBot="1">
      <c r="B193" s="131"/>
      <c r="C193" s="132"/>
      <c r="D193" s="514"/>
      <c r="E193" s="515"/>
      <c r="F193" s="515"/>
      <c r="G193" s="516"/>
      <c r="H193" s="16"/>
      <c r="K193" s="15"/>
      <c r="L193" s="15"/>
    </row>
    <row r="194" spans="2:12">
      <c r="F194" s="16"/>
    </row>
    <row r="195" spans="2:12" hidden="1">
      <c r="B195" s="1" t="s">
        <v>291</v>
      </c>
    </row>
    <row r="196" spans="2:12" hidden="1">
      <c r="B196" s="109" t="s">
        <v>292</v>
      </c>
    </row>
    <row r="197" spans="2:12" hidden="1">
      <c r="B197" s="448"/>
      <c r="C197" s="17" t="s">
        <v>293</v>
      </c>
      <c r="D197" s="17" t="s">
        <v>272</v>
      </c>
      <c r="E197" s="17" t="s">
        <v>294</v>
      </c>
      <c r="F197" s="450" t="s">
        <v>122</v>
      </c>
      <c r="G197" s="18" t="s">
        <v>252</v>
      </c>
      <c r="H197" s="17" t="s">
        <v>274</v>
      </c>
      <c r="I197" s="5" t="s">
        <v>124</v>
      </c>
      <c r="K197" s="15"/>
      <c r="L197" s="15"/>
    </row>
    <row r="198" spans="2:12" hidden="1">
      <c r="B198" s="39" t="s">
        <v>125</v>
      </c>
      <c r="C198" s="20" t="s">
        <v>295</v>
      </c>
      <c r="D198" s="20"/>
      <c r="E198" s="20" t="s">
        <v>36</v>
      </c>
      <c r="F198" s="7" t="s">
        <v>277</v>
      </c>
      <c r="G198" s="21" t="s">
        <v>278</v>
      </c>
      <c r="H198" s="20" t="s">
        <v>279</v>
      </c>
      <c r="I198" s="8" t="s">
        <v>36</v>
      </c>
      <c r="K198" s="15"/>
      <c r="L198" s="15"/>
    </row>
    <row r="199" spans="2:12" hidden="1">
      <c r="B199" s="39"/>
      <c r="C199" s="20" t="s">
        <v>88</v>
      </c>
      <c r="D199" s="122"/>
      <c r="E199" s="20" t="s">
        <v>39</v>
      </c>
      <c r="F199" s="7"/>
      <c r="G199" s="21"/>
      <c r="H199" s="20" t="s">
        <v>280</v>
      </c>
      <c r="I199" s="8" t="s">
        <v>296</v>
      </c>
      <c r="K199" s="15"/>
      <c r="L199" s="15"/>
    </row>
    <row r="200" spans="2:12" hidden="1">
      <c r="B200" s="39"/>
      <c r="C200" s="20" t="s">
        <v>282</v>
      </c>
      <c r="D200" s="20" t="s">
        <v>297</v>
      </c>
      <c r="E200" s="53" t="s">
        <v>298</v>
      </c>
      <c r="F200" s="7" t="s">
        <v>299</v>
      </c>
      <c r="G200" s="21" t="s">
        <v>216</v>
      </c>
      <c r="H200" s="20" t="s">
        <v>216</v>
      </c>
      <c r="I200" s="41" t="s">
        <v>106</v>
      </c>
      <c r="K200" s="15"/>
      <c r="L200" s="15"/>
    </row>
    <row r="201" spans="2:12" hidden="1">
      <c r="B201" s="42"/>
      <c r="C201" s="97"/>
      <c r="D201" s="55"/>
      <c r="E201" s="124">
        <f>+C201*D201*10</f>
        <v>0</v>
      </c>
      <c r="F201" s="70"/>
      <c r="G201" s="71"/>
      <c r="H201" s="125">
        <f>G201-F201</f>
        <v>0</v>
      </c>
      <c r="I201" s="82">
        <f>E201*H201/1000</f>
        <v>0</v>
      </c>
      <c r="K201" s="16"/>
      <c r="L201" s="126"/>
    </row>
    <row r="202" spans="2:12" hidden="1">
      <c r="B202" s="42"/>
      <c r="C202" s="55"/>
      <c r="D202" s="55"/>
      <c r="E202" s="124">
        <f>+C202*D202*10</f>
        <v>0</v>
      </c>
      <c r="F202" s="70"/>
      <c r="G202" s="71"/>
      <c r="H202" s="125">
        <f>G202-F202</f>
        <v>0</v>
      </c>
      <c r="I202" s="82">
        <f>E202*H202/1000</f>
        <v>0</v>
      </c>
      <c r="K202" s="16"/>
      <c r="L202" s="126"/>
    </row>
    <row r="203" spans="2:12" ht="12.75" hidden="1" thickBot="1">
      <c r="B203" s="43" t="s">
        <v>72</v>
      </c>
      <c r="C203" s="127">
        <f>SUM(C201:C202)</f>
        <v>0</v>
      </c>
      <c r="D203" s="128"/>
      <c r="E203" s="117">
        <f>SUM(E201:E202)</f>
        <v>0</v>
      </c>
      <c r="F203" s="57"/>
      <c r="G203" s="114"/>
      <c r="H203" s="117">
        <f>SUM(H201:H202)</f>
        <v>0</v>
      </c>
      <c r="I203" s="44">
        <f>SUM(I201:I202)</f>
        <v>0</v>
      </c>
      <c r="K203" s="15"/>
      <c r="L203" s="15"/>
    </row>
    <row r="204" spans="2:12" hidden="1">
      <c r="B204" s="15"/>
      <c r="C204" s="16"/>
      <c r="D204" s="16"/>
      <c r="E204" s="16"/>
      <c r="F204" s="15"/>
      <c r="G204" s="15"/>
      <c r="H204" s="16"/>
      <c r="I204" s="16"/>
      <c r="K204" s="15"/>
      <c r="L204" s="15"/>
    </row>
    <row r="205" spans="2:12" ht="13.5" hidden="1" customHeight="1">
      <c r="B205" s="95" t="s">
        <v>300</v>
      </c>
      <c r="C205" s="129"/>
      <c r="D205" s="511"/>
      <c r="E205" s="512"/>
      <c r="F205" s="512"/>
      <c r="G205" s="513"/>
      <c r="H205" s="16"/>
      <c r="I205" s="16"/>
      <c r="J205" s="15"/>
      <c r="K205" s="15"/>
      <c r="L205" s="15"/>
    </row>
    <row r="206" spans="2:12" ht="13.5" hidden="1" customHeight="1">
      <c r="B206" s="96" t="s">
        <v>301</v>
      </c>
      <c r="C206" s="130"/>
      <c r="D206" s="532"/>
      <c r="E206" s="533"/>
      <c r="F206" s="533"/>
      <c r="G206" s="534"/>
      <c r="H206" s="16"/>
      <c r="I206" s="16"/>
      <c r="J206" s="15"/>
      <c r="K206" s="15"/>
      <c r="L206" s="15"/>
    </row>
    <row r="207" spans="2:12" ht="14.25" hidden="1" customHeight="1" thickBot="1">
      <c r="B207" s="131"/>
      <c r="C207" s="132"/>
      <c r="D207" s="514"/>
      <c r="E207" s="515"/>
      <c r="F207" s="515"/>
      <c r="G207" s="516"/>
      <c r="H207" s="16"/>
      <c r="I207" s="16"/>
      <c r="J207" s="15"/>
      <c r="K207" s="15"/>
      <c r="L207" s="15"/>
    </row>
    <row r="208" spans="2:12" hidden="1">
      <c r="B208" s="15"/>
      <c r="C208" s="16"/>
      <c r="D208" s="16"/>
      <c r="E208" s="16"/>
      <c r="F208" s="15"/>
      <c r="G208" s="15"/>
      <c r="H208" s="16"/>
      <c r="I208" s="16"/>
      <c r="K208" s="15"/>
      <c r="L208" s="15"/>
    </row>
    <row r="209" spans="2:12" hidden="1">
      <c r="B209" s="95" t="s">
        <v>302</v>
      </c>
      <c r="C209" s="129"/>
      <c r="D209" s="511"/>
      <c r="E209" s="512"/>
      <c r="F209" s="512"/>
      <c r="G209" s="513"/>
      <c r="H209" s="16"/>
      <c r="K209" s="15"/>
      <c r="L209" s="15"/>
    </row>
    <row r="210" spans="2:12" hidden="1">
      <c r="B210" s="96" t="s">
        <v>288</v>
      </c>
      <c r="C210" s="130"/>
      <c r="D210" s="532"/>
      <c r="E210" s="533"/>
      <c r="F210" s="533"/>
      <c r="G210" s="534"/>
      <c r="H210" s="16"/>
      <c r="K210" s="15"/>
      <c r="L210" s="15"/>
    </row>
    <row r="211" spans="2:12" ht="12.75" hidden="1" thickBot="1">
      <c r="B211" s="131"/>
      <c r="C211" s="132"/>
      <c r="D211" s="514"/>
      <c r="E211" s="515"/>
      <c r="F211" s="515"/>
      <c r="G211" s="516"/>
      <c r="H211" s="16"/>
      <c r="K211" s="15"/>
      <c r="L211" s="15"/>
    </row>
    <row r="212" spans="2:12" hidden="1">
      <c r="B212" s="15"/>
      <c r="C212" s="16"/>
      <c r="D212" s="16"/>
      <c r="E212" s="16"/>
      <c r="F212" s="15"/>
      <c r="G212" s="15"/>
      <c r="H212" s="16"/>
      <c r="K212" s="15"/>
      <c r="L212" s="15"/>
    </row>
    <row r="213" spans="2:12" hidden="1">
      <c r="B213" s="1" t="s">
        <v>303</v>
      </c>
      <c r="C213" s="16"/>
      <c r="F213" s="15"/>
      <c r="G213" s="15"/>
      <c r="H213" s="16"/>
      <c r="I213" s="16"/>
      <c r="K213" s="15"/>
      <c r="L213" s="15"/>
    </row>
    <row r="214" spans="2:12" hidden="1">
      <c r="B214" s="1" t="s">
        <v>304</v>
      </c>
      <c r="L214" s="15"/>
    </row>
    <row r="215" spans="2:12" hidden="1">
      <c r="B215" s="448"/>
      <c r="C215" s="17"/>
      <c r="D215" s="17" t="s">
        <v>271</v>
      </c>
      <c r="E215" s="17" t="s">
        <v>305</v>
      </c>
      <c r="F215" s="450" t="s">
        <v>306</v>
      </c>
      <c r="G215" s="18" t="s">
        <v>122</v>
      </c>
      <c r="H215" s="17" t="s">
        <v>307</v>
      </c>
      <c r="I215" s="17" t="s">
        <v>308</v>
      </c>
      <c r="J215" s="5" t="s">
        <v>124</v>
      </c>
    </row>
    <row r="216" spans="2:12" hidden="1">
      <c r="B216" s="39" t="s">
        <v>309</v>
      </c>
      <c r="C216" s="20" t="s">
        <v>125</v>
      </c>
      <c r="D216" s="20" t="s">
        <v>310</v>
      </c>
      <c r="E216" s="20" t="s">
        <v>311</v>
      </c>
      <c r="F216" s="7" t="s">
        <v>312</v>
      </c>
      <c r="G216" s="21" t="s">
        <v>313</v>
      </c>
      <c r="H216" s="20" t="s">
        <v>314</v>
      </c>
      <c r="I216" s="20" t="s">
        <v>315</v>
      </c>
      <c r="J216" s="8" t="s">
        <v>316</v>
      </c>
    </row>
    <row r="217" spans="2:12" hidden="1">
      <c r="B217" s="39"/>
      <c r="C217" s="20"/>
      <c r="D217" s="20"/>
      <c r="E217" s="20" t="s">
        <v>317</v>
      </c>
      <c r="F217" s="7" t="s">
        <v>39</v>
      </c>
      <c r="G217" s="21"/>
      <c r="H217" s="20"/>
      <c r="I217" s="20" t="s">
        <v>318</v>
      </c>
      <c r="J217" s="8"/>
    </row>
    <row r="218" spans="2:12" hidden="1">
      <c r="B218" s="39"/>
      <c r="C218" s="20"/>
      <c r="D218" s="20" t="s">
        <v>298</v>
      </c>
      <c r="E218" s="20" t="s">
        <v>319</v>
      </c>
      <c r="F218" s="67" t="s">
        <v>106</v>
      </c>
      <c r="G218" s="21" t="s">
        <v>298</v>
      </c>
      <c r="H218" s="20" t="s">
        <v>319</v>
      </c>
      <c r="I218" s="53" t="s">
        <v>320</v>
      </c>
      <c r="J218" s="41" t="s">
        <v>106</v>
      </c>
    </row>
    <row r="219" spans="2:12" hidden="1">
      <c r="B219" s="42"/>
      <c r="C219" s="68"/>
      <c r="D219" s="30"/>
      <c r="E219" s="68"/>
      <c r="F219" s="124">
        <f>+D219*E219/1000</f>
        <v>0</v>
      </c>
      <c r="G219" s="112"/>
      <c r="H219" s="55"/>
      <c r="I219" s="125">
        <f>+G219*H219/1000</f>
        <v>0</v>
      </c>
      <c r="J219" s="84">
        <f>+F219-I219</f>
        <v>0</v>
      </c>
    </row>
    <row r="220" spans="2:12" hidden="1">
      <c r="B220" s="42"/>
      <c r="C220" s="68"/>
      <c r="D220" s="30"/>
      <c r="E220" s="68"/>
      <c r="F220" s="124">
        <f>+D220*E220/1000</f>
        <v>0</v>
      </c>
      <c r="G220" s="112"/>
      <c r="H220" s="55"/>
      <c r="I220" s="125">
        <f>+G220*H220/1000</f>
        <v>0</v>
      </c>
      <c r="J220" s="84">
        <f>+F220-I220</f>
        <v>0</v>
      </c>
    </row>
    <row r="221" spans="2:12" ht="12.75" hidden="1" thickBot="1">
      <c r="B221" s="131" t="s">
        <v>72</v>
      </c>
      <c r="C221" s="128"/>
      <c r="D221" s="128"/>
      <c r="E221" s="133"/>
      <c r="F221" s="59">
        <f>SUM(F219:F220)</f>
        <v>0</v>
      </c>
      <c r="G221" s="134"/>
      <c r="H221" s="135"/>
      <c r="I221" s="117">
        <f>SUM(I219:I220)</f>
        <v>0</v>
      </c>
      <c r="J221" s="44">
        <f>SUM(J219:J220)</f>
        <v>0</v>
      </c>
    </row>
    <row r="222" spans="2:12" hidden="1">
      <c r="B222" s="15"/>
      <c r="C222" s="16" t="s">
        <v>321</v>
      </c>
      <c r="D222" s="15"/>
      <c r="E222" s="16"/>
      <c r="F222" s="15"/>
      <c r="G222" s="15"/>
      <c r="H222" s="16"/>
      <c r="I222" s="16"/>
      <c r="J222" s="15"/>
      <c r="L222" s="15"/>
    </row>
    <row r="223" spans="2:12" hidden="1">
      <c r="B223" s="15"/>
      <c r="C223" s="16" t="s">
        <v>322</v>
      </c>
      <c r="D223" s="15"/>
      <c r="E223" s="16"/>
      <c r="F223" s="15"/>
      <c r="G223" s="15"/>
      <c r="H223" s="16"/>
      <c r="I223" s="16"/>
      <c r="J223" s="15"/>
    </row>
    <row r="224" spans="2:12" hidden="1">
      <c r="B224" s="15"/>
      <c r="C224" s="16"/>
      <c r="D224" s="15"/>
      <c r="E224" s="16"/>
      <c r="F224" s="15"/>
      <c r="G224" s="15"/>
      <c r="H224" s="16"/>
      <c r="I224" s="16"/>
      <c r="J224" s="15"/>
    </row>
    <row r="225" spans="2:12" ht="13.5" hidden="1" customHeight="1">
      <c r="B225" s="95" t="s">
        <v>323</v>
      </c>
      <c r="C225" s="129"/>
      <c r="D225" s="511"/>
      <c r="E225" s="512"/>
      <c r="F225" s="512"/>
      <c r="G225" s="513"/>
      <c r="H225" s="16"/>
      <c r="I225" s="15"/>
      <c r="J225" s="16"/>
      <c r="K225" s="15"/>
    </row>
    <row r="226" spans="2:12" ht="13.5" hidden="1" customHeight="1">
      <c r="B226" s="96" t="s">
        <v>324</v>
      </c>
      <c r="C226" s="130"/>
      <c r="D226" s="532"/>
      <c r="E226" s="533"/>
      <c r="F226" s="533"/>
      <c r="G226" s="534"/>
      <c r="H226" s="16"/>
      <c r="I226" s="15"/>
      <c r="J226" s="16"/>
      <c r="K226" s="15"/>
    </row>
    <row r="227" spans="2:12" ht="14.25" hidden="1" customHeight="1" thickBot="1">
      <c r="B227" s="131"/>
      <c r="C227" s="132"/>
      <c r="D227" s="514"/>
      <c r="E227" s="515"/>
      <c r="F227" s="515"/>
      <c r="G227" s="516"/>
      <c r="H227" s="16"/>
      <c r="I227" s="15"/>
      <c r="J227" s="16"/>
      <c r="K227" s="15"/>
      <c r="L227" s="15"/>
    </row>
    <row r="228" spans="2:12" ht="11.25" hidden="1" customHeight="1">
      <c r="B228" s="15"/>
      <c r="C228" s="16"/>
      <c r="D228" s="15"/>
      <c r="E228" s="15"/>
      <c r="F228" s="15"/>
      <c r="G228" s="15"/>
      <c r="H228" s="16"/>
      <c r="I228" s="15"/>
      <c r="J228" s="16"/>
      <c r="K228" s="15"/>
    </row>
    <row r="229" spans="2:12" hidden="1">
      <c r="B229" s="1" t="s">
        <v>325</v>
      </c>
    </row>
    <row r="230" spans="2:12" hidden="1">
      <c r="B230" s="448"/>
      <c r="C230" s="17"/>
      <c r="D230" s="17" t="s">
        <v>271</v>
      </c>
      <c r="E230" s="17" t="s">
        <v>305</v>
      </c>
      <c r="F230" s="450" t="s">
        <v>306</v>
      </c>
      <c r="G230" s="18" t="s">
        <v>122</v>
      </c>
      <c r="H230" s="449" t="s">
        <v>307</v>
      </c>
      <c r="I230" s="17" t="s">
        <v>308</v>
      </c>
      <c r="J230" s="136" t="s">
        <v>124</v>
      </c>
    </row>
    <row r="231" spans="2:12" hidden="1">
      <c r="B231" s="39" t="s">
        <v>309</v>
      </c>
      <c r="C231" s="20" t="s">
        <v>125</v>
      </c>
      <c r="D231" s="20" t="s">
        <v>310</v>
      </c>
      <c r="E231" s="20" t="s">
        <v>311</v>
      </c>
      <c r="F231" s="7" t="s">
        <v>326</v>
      </c>
      <c r="G231" s="21" t="s">
        <v>310</v>
      </c>
      <c r="H231" s="52" t="s">
        <v>327</v>
      </c>
      <c r="I231" s="20" t="s">
        <v>327</v>
      </c>
      <c r="J231" s="137" t="s">
        <v>316</v>
      </c>
    </row>
    <row r="232" spans="2:12" hidden="1">
      <c r="B232" s="39"/>
      <c r="C232" s="20"/>
      <c r="D232" s="20"/>
      <c r="E232" s="20" t="s">
        <v>317</v>
      </c>
      <c r="F232" s="7" t="s">
        <v>39</v>
      </c>
      <c r="G232" s="21"/>
      <c r="H232" s="52" t="s">
        <v>210</v>
      </c>
      <c r="I232" s="20" t="s">
        <v>328</v>
      </c>
      <c r="J232" s="137"/>
    </row>
    <row r="233" spans="2:12" hidden="1">
      <c r="B233" s="39"/>
      <c r="C233" s="20"/>
      <c r="D233" s="20" t="s">
        <v>298</v>
      </c>
      <c r="E233" s="20" t="s">
        <v>319</v>
      </c>
      <c r="F233" s="67" t="s">
        <v>106</v>
      </c>
      <c r="G233" s="21" t="s">
        <v>298</v>
      </c>
      <c r="H233" s="52" t="s">
        <v>319</v>
      </c>
      <c r="I233" s="53" t="s">
        <v>329</v>
      </c>
      <c r="J233" s="138" t="s">
        <v>106</v>
      </c>
    </row>
    <row r="234" spans="2:12" hidden="1">
      <c r="B234" s="42"/>
      <c r="C234" s="68"/>
      <c r="D234" s="29"/>
      <c r="E234" s="29"/>
      <c r="F234" s="139">
        <f>+D234*E234/1000</f>
        <v>0</v>
      </c>
      <c r="G234" s="91"/>
      <c r="H234" s="140"/>
      <c r="I234" s="29">
        <f>+G234*H234/1000</f>
        <v>0</v>
      </c>
      <c r="J234" s="141">
        <f>+F234-I234</f>
        <v>0</v>
      </c>
    </row>
    <row r="235" spans="2:12" hidden="1">
      <c r="B235" s="42"/>
      <c r="C235" s="68"/>
      <c r="D235" s="29"/>
      <c r="E235" s="29"/>
      <c r="F235" s="139">
        <f>+D235*E235/1000</f>
        <v>0</v>
      </c>
      <c r="G235" s="91"/>
      <c r="H235" s="140"/>
      <c r="I235" s="29">
        <f>+G235*H235/1000</f>
        <v>0</v>
      </c>
      <c r="J235" s="141">
        <f>+F235-I235</f>
        <v>0</v>
      </c>
    </row>
    <row r="236" spans="2:12" ht="12.75" hidden="1" thickBot="1">
      <c r="B236" s="131" t="s">
        <v>72</v>
      </c>
      <c r="C236" s="128"/>
      <c r="D236" s="142"/>
      <c r="E236" s="142"/>
      <c r="F236" s="104">
        <f>SUM(F234:F235)</f>
        <v>0</v>
      </c>
      <c r="G236" s="143"/>
      <c r="H236" s="144"/>
      <c r="I236" s="100">
        <f>SUM(I234:I235)</f>
        <v>0</v>
      </c>
      <c r="J236" s="145">
        <f>SUM(J234:J235)</f>
        <v>0</v>
      </c>
      <c r="L236" s="15"/>
    </row>
    <row r="237" spans="2:12" hidden="1">
      <c r="B237" s="15"/>
      <c r="C237" s="16" t="s">
        <v>321</v>
      </c>
      <c r="D237" s="146"/>
      <c r="E237" s="146"/>
      <c r="F237" s="146"/>
      <c r="G237" s="146"/>
      <c r="H237" s="146"/>
      <c r="I237" s="146"/>
      <c r="L237" s="15"/>
    </row>
    <row r="238" spans="2:12" hidden="1">
      <c r="B238" s="15"/>
      <c r="C238" s="16" t="s">
        <v>330</v>
      </c>
      <c r="D238" s="146"/>
      <c r="E238" s="146"/>
      <c r="F238" s="146"/>
      <c r="G238" s="146"/>
      <c r="H238" s="146"/>
      <c r="I238" s="146"/>
      <c r="L238" s="15"/>
    </row>
    <row r="239" spans="2:12" s="374" customFormat="1" ht="13.5" hidden="1">
      <c r="B239" s="1"/>
      <c r="C239" s="1"/>
    </row>
    <row r="240" spans="2:12" s="374" customFormat="1" ht="13.5" hidden="1">
      <c r="B240" s="95" t="s">
        <v>331</v>
      </c>
      <c r="C240" s="48"/>
      <c r="D240" s="129"/>
      <c r="E240" s="511"/>
      <c r="F240" s="512"/>
      <c r="G240" s="512"/>
      <c r="H240" s="512"/>
      <c r="I240" s="512"/>
      <c r="J240" s="535"/>
    </row>
    <row r="241" spans="2:15" s="374" customFormat="1" ht="13.5" hidden="1">
      <c r="B241" s="96" t="s">
        <v>288</v>
      </c>
      <c r="C241" s="15"/>
      <c r="D241" s="130"/>
      <c r="E241" s="532"/>
      <c r="F241" s="533"/>
      <c r="G241" s="533"/>
      <c r="H241" s="533"/>
      <c r="I241" s="533"/>
      <c r="J241" s="536"/>
    </row>
    <row r="242" spans="2:15" s="374" customFormat="1" ht="14.25" hidden="1" thickBot="1">
      <c r="B242" s="131"/>
      <c r="C242" s="147"/>
      <c r="D242" s="132"/>
      <c r="E242" s="514"/>
      <c r="F242" s="515"/>
      <c r="G242" s="515"/>
      <c r="H242" s="515"/>
      <c r="I242" s="515"/>
      <c r="J242" s="537"/>
    </row>
    <row r="243" spans="2:15" s="374" customFormat="1" ht="13.5" hidden="1">
      <c r="B243" s="1"/>
      <c r="C243" s="1"/>
    </row>
    <row r="244" spans="2:15" hidden="1">
      <c r="B244" s="1" t="s">
        <v>332</v>
      </c>
    </row>
    <row r="245" spans="2:15" hidden="1">
      <c r="B245" s="109" t="s">
        <v>333</v>
      </c>
      <c r="C245" s="109"/>
    </row>
    <row r="246" spans="2:15" ht="13.5" hidden="1" customHeight="1">
      <c r="B246" s="448"/>
      <c r="C246" s="538" t="s">
        <v>334</v>
      </c>
      <c r="D246" s="507"/>
      <c r="E246" s="450" t="s">
        <v>10</v>
      </c>
      <c r="F246" s="17" t="s">
        <v>79</v>
      </c>
      <c r="G246" s="449" t="s">
        <v>121</v>
      </c>
      <c r="H246" s="450" t="s">
        <v>335</v>
      </c>
      <c r="I246" s="17" t="s">
        <v>252</v>
      </c>
      <c r="J246" s="17" t="s">
        <v>336</v>
      </c>
      <c r="M246" s="15"/>
      <c r="N246" s="15"/>
      <c r="O246" s="15"/>
    </row>
    <row r="247" spans="2:15" hidden="1">
      <c r="B247" s="39" t="s">
        <v>125</v>
      </c>
      <c r="C247" s="7"/>
      <c r="D247" s="122"/>
      <c r="E247" s="7" t="s">
        <v>337</v>
      </c>
      <c r="F247" s="20" t="s">
        <v>338</v>
      </c>
      <c r="G247" s="52" t="s">
        <v>339</v>
      </c>
      <c r="H247" s="7" t="s">
        <v>337</v>
      </c>
      <c r="I247" s="20" t="s">
        <v>338</v>
      </c>
      <c r="J247" s="20" t="s">
        <v>339</v>
      </c>
      <c r="M247" s="15"/>
      <c r="N247" s="15"/>
      <c r="O247" s="15"/>
    </row>
    <row r="248" spans="2:15" hidden="1">
      <c r="B248" s="39"/>
      <c r="C248" s="7" t="s">
        <v>88</v>
      </c>
      <c r="D248" s="122"/>
      <c r="E248" s="7"/>
      <c r="F248" s="20"/>
      <c r="G248" s="52" t="s">
        <v>39</v>
      </c>
      <c r="H248" s="7"/>
      <c r="I248" s="20"/>
      <c r="J248" s="20" t="s">
        <v>340</v>
      </c>
      <c r="M248" s="15"/>
      <c r="N248" s="15"/>
      <c r="O248" s="15"/>
    </row>
    <row r="249" spans="2:15" hidden="1">
      <c r="B249" s="39"/>
      <c r="C249" s="447" t="s">
        <v>341</v>
      </c>
      <c r="D249" s="447" t="s">
        <v>342</v>
      </c>
      <c r="E249" s="7" t="s">
        <v>343</v>
      </c>
      <c r="F249" s="53" t="s">
        <v>216</v>
      </c>
      <c r="G249" s="52" t="s">
        <v>344</v>
      </c>
      <c r="H249" s="7" t="s">
        <v>343</v>
      </c>
      <c r="I249" s="53" t="s">
        <v>216</v>
      </c>
      <c r="J249" s="20" t="s">
        <v>344</v>
      </c>
      <c r="M249" s="15"/>
      <c r="N249" s="15"/>
      <c r="O249" s="15"/>
    </row>
    <row r="250" spans="2:15" hidden="1">
      <c r="B250" s="27"/>
      <c r="C250" s="97" t="s">
        <v>345</v>
      </c>
      <c r="D250" s="148" t="s">
        <v>346</v>
      </c>
      <c r="E250" s="70"/>
      <c r="F250" s="70"/>
      <c r="G250" s="149">
        <f t="shared" ref="G250:G259" si="2">E250*F250</f>
        <v>0</v>
      </c>
      <c r="H250" s="70"/>
      <c r="I250" s="70"/>
      <c r="J250" s="105">
        <f t="shared" ref="J250:J259" si="3">H250*I250</f>
        <v>0</v>
      </c>
      <c r="M250" s="16"/>
      <c r="N250" s="16"/>
      <c r="O250" s="126"/>
    </row>
    <row r="251" spans="2:15" hidden="1">
      <c r="B251" s="9"/>
      <c r="C251" s="97" t="s">
        <v>347</v>
      </c>
      <c r="D251" s="148" t="s">
        <v>346</v>
      </c>
      <c r="E251" s="70"/>
      <c r="F251" s="70"/>
      <c r="G251" s="149">
        <f t="shared" si="2"/>
        <v>0</v>
      </c>
      <c r="H251" s="70"/>
      <c r="I251" s="70"/>
      <c r="J251" s="105">
        <f t="shared" si="3"/>
        <v>0</v>
      </c>
      <c r="M251" s="16"/>
      <c r="N251" s="16"/>
      <c r="O251" s="126"/>
    </row>
    <row r="252" spans="2:15" hidden="1">
      <c r="B252" s="9"/>
      <c r="C252" s="97" t="s">
        <v>348</v>
      </c>
      <c r="D252" s="148" t="s">
        <v>346</v>
      </c>
      <c r="E252" s="70"/>
      <c r="F252" s="70"/>
      <c r="G252" s="149">
        <f t="shared" si="2"/>
        <v>0</v>
      </c>
      <c r="H252" s="70"/>
      <c r="I252" s="70"/>
      <c r="J252" s="105">
        <f t="shared" si="3"/>
        <v>0</v>
      </c>
      <c r="M252" s="16"/>
      <c r="N252" s="16"/>
      <c r="O252" s="126"/>
    </row>
    <row r="253" spans="2:15" ht="24" hidden="1">
      <c r="B253" s="9"/>
      <c r="C253" s="150" t="s">
        <v>349</v>
      </c>
      <c r="D253" s="148" t="s">
        <v>346</v>
      </c>
      <c r="E253" s="70"/>
      <c r="F253" s="70"/>
      <c r="G253" s="149">
        <f t="shared" si="2"/>
        <v>0</v>
      </c>
      <c r="H253" s="70"/>
      <c r="I253" s="70"/>
      <c r="J253" s="105">
        <f t="shared" si="3"/>
        <v>0</v>
      </c>
      <c r="M253" s="16"/>
      <c r="N253" s="16"/>
      <c r="O253" s="126"/>
    </row>
    <row r="254" spans="2:15" ht="24" hidden="1">
      <c r="B254" s="151"/>
      <c r="C254" s="150" t="s">
        <v>349</v>
      </c>
      <c r="D254" s="148" t="s">
        <v>346</v>
      </c>
      <c r="E254" s="70"/>
      <c r="F254" s="68"/>
      <c r="G254" s="149">
        <f t="shared" si="2"/>
        <v>0</v>
      </c>
      <c r="H254" s="68"/>
      <c r="I254" s="68"/>
      <c r="J254" s="105">
        <f t="shared" si="3"/>
        <v>0</v>
      </c>
      <c r="M254" s="16"/>
      <c r="N254" s="16"/>
      <c r="O254" s="126"/>
    </row>
    <row r="255" spans="2:15" hidden="1">
      <c r="B255" s="96"/>
      <c r="C255" s="97" t="s">
        <v>345</v>
      </c>
      <c r="D255" s="148" t="s">
        <v>346</v>
      </c>
      <c r="E255" s="149"/>
      <c r="F255" s="149"/>
      <c r="G255" s="149">
        <f t="shared" si="2"/>
        <v>0</v>
      </c>
      <c r="H255" s="105"/>
      <c r="I255" s="105"/>
      <c r="J255" s="105">
        <f t="shared" si="3"/>
        <v>0</v>
      </c>
      <c r="M255" s="16"/>
      <c r="N255" s="16"/>
      <c r="O255" s="126"/>
    </row>
    <row r="256" spans="2:15" hidden="1">
      <c r="B256" s="96"/>
      <c r="C256" s="97" t="s">
        <v>347</v>
      </c>
      <c r="D256" s="148" t="s">
        <v>346</v>
      </c>
      <c r="E256" s="149"/>
      <c r="F256" s="149"/>
      <c r="G256" s="149">
        <f t="shared" si="2"/>
        <v>0</v>
      </c>
      <c r="H256" s="105"/>
      <c r="I256" s="105"/>
      <c r="J256" s="105">
        <f t="shared" si="3"/>
        <v>0</v>
      </c>
      <c r="M256" s="16"/>
      <c r="N256" s="16"/>
      <c r="O256" s="126"/>
    </row>
    <row r="257" spans="2:15" hidden="1">
      <c r="B257" s="96"/>
      <c r="C257" s="97" t="s">
        <v>348</v>
      </c>
      <c r="D257" s="148" t="s">
        <v>346</v>
      </c>
      <c r="E257" s="149"/>
      <c r="F257" s="149"/>
      <c r="G257" s="149">
        <f t="shared" si="2"/>
        <v>0</v>
      </c>
      <c r="H257" s="105"/>
      <c r="I257" s="105"/>
      <c r="J257" s="105">
        <f t="shared" si="3"/>
        <v>0</v>
      </c>
      <c r="M257" s="16"/>
      <c r="N257" s="16"/>
      <c r="O257" s="126"/>
    </row>
    <row r="258" spans="2:15" ht="24" hidden="1">
      <c r="B258" s="96"/>
      <c r="C258" s="150" t="s">
        <v>349</v>
      </c>
      <c r="D258" s="148" t="s">
        <v>346</v>
      </c>
      <c r="E258" s="149"/>
      <c r="F258" s="149"/>
      <c r="G258" s="149">
        <f t="shared" si="2"/>
        <v>0</v>
      </c>
      <c r="H258" s="105"/>
      <c r="I258" s="105"/>
      <c r="J258" s="105">
        <f t="shared" si="3"/>
        <v>0</v>
      </c>
      <c r="M258" s="16"/>
      <c r="N258" s="16"/>
      <c r="O258" s="126"/>
    </row>
    <row r="259" spans="2:15" ht="24" hidden="1">
      <c r="B259" s="22"/>
      <c r="C259" s="150" t="s">
        <v>349</v>
      </c>
      <c r="D259" s="148" t="s">
        <v>346</v>
      </c>
      <c r="E259" s="149"/>
      <c r="F259" s="149"/>
      <c r="G259" s="149">
        <f t="shared" si="2"/>
        <v>0</v>
      </c>
      <c r="H259" s="105"/>
      <c r="I259" s="105"/>
      <c r="J259" s="105">
        <f t="shared" si="3"/>
        <v>0</v>
      </c>
      <c r="M259" s="16"/>
      <c r="N259" s="16"/>
      <c r="O259" s="126"/>
    </row>
    <row r="260" spans="2:15" ht="12.75" hidden="1" thickBot="1">
      <c r="B260" s="43" t="s">
        <v>72</v>
      </c>
      <c r="C260" s="58"/>
      <c r="D260" s="152"/>
      <c r="E260" s="59">
        <f t="shared" ref="E260:J260" si="4">SUM(E250:E259)</f>
        <v>0</v>
      </c>
      <c r="F260" s="59">
        <f t="shared" si="4"/>
        <v>0</v>
      </c>
      <c r="G260" s="59">
        <f t="shared" si="4"/>
        <v>0</v>
      </c>
      <c r="H260" s="59">
        <f t="shared" si="4"/>
        <v>0</v>
      </c>
      <c r="I260" s="59">
        <f t="shared" si="4"/>
        <v>0</v>
      </c>
      <c r="J260" s="117">
        <f t="shared" si="4"/>
        <v>0</v>
      </c>
      <c r="M260" s="15"/>
      <c r="N260" s="15"/>
      <c r="O260" s="15"/>
    </row>
    <row r="261" spans="2:15" hidden="1">
      <c r="B261" s="15"/>
      <c r="C261" s="16" t="s">
        <v>350</v>
      </c>
      <c r="D261" s="16"/>
      <c r="E261" s="16"/>
      <c r="F261" s="16"/>
      <c r="G261" s="16"/>
      <c r="H261" s="16"/>
      <c r="I261" s="16"/>
      <c r="J261" s="16"/>
      <c r="K261" s="16"/>
      <c r="M261" s="15"/>
      <c r="N261" s="15"/>
      <c r="O261" s="15"/>
    </row>
    <row r="262" spans="2:15" hidden="1">
      <c r="B262" s="15"/>
      <c r="C262" s="16"/>
      <c r="D262" s="16"/>
      <c r="E262" s="16"/>
      <c r="F262" s="16"/>
      <c r="G262" s="16"/>
      <c r="H262" s="16"/>
      <c r="I262" s="16"/>
      <c r="J262" s="16"/>
      <c r="K262" s="16"/>
      <c r="M262" s="15"/>
      <c r="N262" s="15"/>
      <c r="O262" s="15"/>
    </row>
    <row r="263" spans="2:15" hidden="1">
      <c r="B263" s="15"/>
      <c r="C263" s="16"/>
      <c r="D263" s="16"/>
      <c r="E263" s="16"/>
      <c r="F263" s="16"/>
      <c r="G263" s="16"/>
      <c r="H263" s="16"/>
      <c r="I263" s="16"/>
      <c r="J263" s="5" t="s">
        <v>124</v>
      </c>
      <c r="K263" s="16"/>
      <c r="M263" s="15"/>
      <c r="N263" s="15"/>
      <c r="O263" s="15"/>
    </row>
    <row r="264" spans="2:15" hidden="1">
      <c r="B264" s="15"/>
      <c r="C264" s="16"/>
      <c r="D264" s="16"/>
      <c r="E264" s="16"/>
      <c r="F264" s="16"/>
      <c r="G264" s="16"/>
      <c r="H264" s="16"/>
      <c r="I264" s="16"/>
      <c r="J264" s="8" t="s">
        <v>36</v>
      </c>
      <c r="K264" s="16"/>
      <c r="M264" s="15"/>
      <c r="N264" s="15"/>
      <c r="O264" s="15"/>
    </row>
    <row r="265" spans="2:15" hidden="1">
      <c r="B265" s="15"/>
      <c r="C265" s="16"/>
      <c r="D265" s="16"/>
      <c r="E265" s="16"/>
      <c r="F265" s="16"/>
      <c r="G265" s="16"/>
      <c r="H265" s="16"/>
      <c r="I265" s="16"/>
      <c r="J265" s="8" t="s">
        <v>351</v>
      </c>
      <c r="K265" s="16"/>
      <c r="M265" s="15"/>
      <c r="N265" s="15"/>
      <c r="O265" s="15"/>
    </row>
    <row r="266" spans="2:15" hidden="1">
      <c r="B266" s="15"/>
      <c r="C266" s="16"/>
      <c r="D266" s="16"/>
      <c r="E266" s="16"/>
      <c r="F266" s="16"/>
      <c r="G266" s="16"/>
      <c r="H266" s="16"/>
      <c r="I266" s="16"/>
      <c r="J266" s="41" t="s">
        <v>106</v>
      </c>
      <c r="K266" s="16"/>
      <c r="M266" s="15"/>
      <c r="N266" s="15"/>
      <c r="O266" s="15"/>
    </row>
    <row r="267" spans="2:15" hidden="1">
      <c r="B267" s="15"/>
      <c r="C267" s="16"/>
      <c r="D267" s="16"/>
      <c r="E267" s="16"/>
      <c r="F267" s="16"/>
      <c r="G267" s="16"/>
      <c r="H267" s="16"/>
      <c r="I267" s="16"/>
      <c r="J267" s="82">
        <f t="shared" ref="J267:J276" si="5">J250-G250/1000</f>
        <v>0</v>
      </c>
      <c r="K267" s="16"/>
      <c r="M267" s="15"/>
      <c r="N267" s="15"/>
      <c r="O267" s="15"/>
    </row>
    <row r="268" spans="2:15" hidden="1">
      <c r="B268" s="15"/>
      <c r="C268" s="16"/>
      <c r="D268" s="16"/>
      <c r="E268" s="16"/>
      <c r="F268" s="16"/>
      <c r="G268" s="16"/>
      <c r="H268" s="16"/>
      <c r="I268" s="16"/>
      <c r="J268" s="82">
        <f t="shared" si="5"/>
        <v>0</v>
      </c>
      <c r="K268" s="16"/>
      <c r="M268" s="15"/>
      <c r="N268" s="15"/>
      <c r="O268" s="15"/>
    </row>
    <row r="269" spans="2:15" hidden="1">
      <c r="B269" s="15"/>
      <c r="C269" s="16"/>
      <c r="D269" s="16"/>
      <c r="E269" s="16"/>
      <c r="F269" s="16"/>
      <c r="G269" s="16"/>
      <c r="H269" s="16"/>
      <c r="I269" s="16"/>
      <c r="J269" s="82">
        <f t="shared" si="5"/>
        <v>0</v>
      </c>
      <c r="K269" s="16"/>
      <c r="M269" s="15"/>
      <c r="N269" s="15"/>
      <c r="O269" s="15"/>
    </row>
    <row r="270" spans="2:15" hidden="1">
      <c r="B270" s="15"/>
      <c r="C270" s="16"/>
      <c r="D270" s="16"/>
      <c r="E270" s="16"/>
      <c r="F270" s="16"/>
      <c r="G270" s="16"/>
      <c r="H270" s="16"/>
      <c r="I270" s="16"/>
      <c r="J270" s="82">
        <f t="shared" si="5"/>
        <v>0</v>
      </c>
      <c r="K270" s="16"/>
      <c r="M270" s="15"/>
      <c r="N270" s="15"/>
      <c r="O270" s="15"/>
    </row>
    <row r="271" spans="2:15" hidden="1">
      <c r="B271" s="15"/>
      <c r="C271" s="16"/>
      <c r="D271" s="16"/>
      <c r="E271" s="16"/>
      <c r="F271" s="16"/>
      <c r="G271" s="16"/>
      <c r="H271" s="16"/>
      <c r="I271" s="16"/>
      <c r="J271" s="82">
        <f t="shared" si="5"/>
        <v>0</v>
      </c>
      <c r="K271" s="16"/>
      <c r="M271" s="15"/>
      <c r="N271" s="15"/>
      <c r="O271" s="15"/>
    </row>
    <row r="272" spans="2:15" hidden="1">
      <c r="B272" s="15"/>
      <c r="C272" s="16"/>
      <c r="D272" s="16"/>
      <c r="E272" s="16"/>
      <c r="F272" s="16"/>
      <c r="G272" s="16"/>
      <c r="H272" s="16"/>
      <c r="I272" s="16"/>
      <c r="J272" s="82">
        <f t="shared" si="5"/>
        <v>0</v>
      </c>
      <c r="K272" s="16"/>
      <c r="M272" s="15"/>
      <c r="N272" s="15"/>
      <c r="O272" s="15"/>
    </row>
    <row r="273" spans="2:15" hidden="1">
      <c r="B273" s="15"/>
      <c r="C273" s="16"/>
      <c r="D273" s="16"/>
      <c r="E273" s="16"/>
      <c r="F273" s="16"/>
      <c r="G273" s="16"/>
      <c r="H273" s="16"/>
      <c r="I273" s="16"/>
      <c r="J273" s="82">
        <f t="shared" si="5"/>
        <v>0</v>
      </c>
      <c r="K273" s="16"/>
      <c r="M273" s="15"/>
      <c r="N273" s="15"/>
      <c r="O273" s="15"/>
    </row>
    <row r="274" spans="2:15" hidden="1">
      <c r="B274" s="15"/>
      <c r="C274" s="16"/>
      <c r="D274" s="16"/>
      <c r="E274" s="16"/>
      <c r="F274" s="16"/>
      <c r="G274" s="16"/>
      <c r="H274" s="16"/>
      <c r="I274" s="16"/>
      <c r="J274" s="82">
        <f t="shared" si="5"/>
        <v>0</v>
      </c>
      <c r="K274" s="16"/>
      <c r="M274" s="15"/>
      <c r="N274" s="15"/>
      <c r="O274" s="15"/>
    </row>
    <row r="275" spans="2:15" hidden="1">
      <c r="B275" s="15"/>
      <c r="C275" s="16"/>
      <c r="D275" s="16"/>
      <c r="E275" s="16"/>
      <c r="F275" s="16"/>
      <c r="G275" s="16"/>
      <c r="H275" s="16"/>
      <c r="I275" s="16"/>
      <c r="J275" s="82">
        <f t="shared" si="5"/>
        <v>0</v>
      </c>
      <c r="K275" s="16"/>
      <c r="M275" s="15"/>
      <c r="N275" s="15"/>
      <c r="O275" s="15"/>
    </row>
    <row r="276" spans="2:15" hidden="1">
      <c r="B276" s="15"/>
      <c r="C276" s="16"/>
      <c r="D276" s="16"/>
      <c r="E276" s="16"/>
      <c r="F276" s="16"/>
      <c r="G276" s="16"/>
      <c r="H276" s="16"/>
      <c r="I276" s="16"/>
      <c r="J276" s="82">
        <f t="shared" si="5"/>
        <v>0</v>
      </c>
      <c r="K276" s="16"/>
      <c r="M276" s="15"/>
      <c r="N276" s="15"/>
      <c r="O276" s="15"/>
    </row>
    <row r="277" spans="2:15" ht="12.75" hidden="1" thickBot="1">
      <c r="B277" s="15"/>
      <c r="C277" s="16"/>
      <c r="D277" s="16"/>
      <c r="E277" s="16"/>
      <c r="F277" s="16"/>
      <c r="G277" s="16"/>
      <c r="H277" s="16"/>
      <c r="I277" s="16"/>
      <c r="J277" s="44">
        <f>SUM(J267:J276)</f>
        <v>0</v>
      </c>
      <c r="K277" s="16"/>
      <c r="M277" s="15"/>
      <c r="N277" s="15"/>
      <c r="O277" s="15"/>
    </row>
    <row r="278" spans="2:15" hidden="1">
      <c r="B278" s="15"/>
      <c r="C278" s="16"/>
      <c r="D278" s="16"/>
      <c r="E278" s="16"/>
      <c r="F278" s="16"/>
      <c r="G278" s="16"/>
      <c r="H278" s="16"/>
      <c r="I278" s="16"/>
      <c r="J278" s="16"/>
      <c r="K278" s="16"/>
      <c r="M278" s="15"/>
      <c r="N278" s="15"/>
      <c r="O278" s="15"/>
    </row>
    <row r="279" spans="2:15" ht="13.5" hidden="1" customHeight="1">
      <c r="B279" s="95" t="s">
        <v>352</v>
      </c>
      <c r="C279" s="48"/>
      <c r="D279" s="129"/>
      <c r="E279" s="511"/>
      <c r="F279" s="512"/>
      <c r="G279" s="512"/>
      <c r="H279" s="512"/>
      <c r="I279" s="512"/>
      <c r="J279" s="535"/>
      <c r="K279" s="16"/>
      <c r="L279" s="15"/>
      <c r="M279" s="15"/>
      <c r="N279" s="15"/>
      <c r="O279" s="15"/>
    </row>
    <row r="280" spans="2:15" ht="13.5" hidden="1" customHeight="1">
      <c r="B280" s="96" t="s">
        <v>301</v>
      </c>
      <c r="C280" s="15"/>
      <c r="D280" s="130"/>
      <c r="E280" s="532"/>
      <c r="F280" s="533"/>
      <c r="G280" s="533"/>
      <c r="H280" s="533"/>
      <c r="I280" s="533"/>
      <c r="J280" s="536"/>
      <c r="K280" s="16"/>
      <c r="L280" s="15"/>
      <c r="M280" s="15"/>
      <c r="N280" s="15"/>
      <c r="O280" s="15"/>
    </row>
    <row r="281" spans="2:15" ht="14.25" hidden="1" customHeight="1" thickBot="1">
      <c r="B281" s="131"/>
      <c r="C281" s="147"/>
      <c r="D281" s="132"/>
      <c r="E281" s="514"/>
      <c r="F281" s="515"/>
      <c r="G281" s="515"/>
      <c r="H281" s="515"/>
      <c r="I281" s="515"/>
      <c r="J281" s="537"/>
      <c r="K281" s="16"/>
      <c r="L281" s="15"/>
      <c r="M281" s="15"/>
      <c r="N281" s="15"/>
      <c r="O281" s="15"/>
    </row>
    <row r="282" spans="2:15" hidden="1">
      <c r="B282" s="15"/>
      <c r="C282" s="15"/>
      <c r="D282" s="16"/>
      <c r="E282" s="16"/>
      <c r="F282" s="16"/>
      <c r="G282" s="16"/>
      <c r="H282" s="16"/>
      <c r="I282" s="16"/>
      <c r="J282" s="16"/>
      <c r="K282" s="16"/>
      <c r="M282" s="15"/>
      <c r="N282" s="15"/>
      <c r="O282" s="15"/>
    </row>
    <row r="283" spans="2:15" hidden="1">
      <c r="B283" s="95" t="s">
        <v>353</v>
      </c>
      <c r="C283" s="48"/>
      <c r="D283" s="129"/>
      <c r="E283" s="511"/>
      <c r="F283" s="512"/>
      <c r="G283" s="512"/>
      <c r="H283" s="512"/>
      <c r="I283" s="512"/>
      <c r="J283" s="535"/>
      <c r="M283" s="15"/>
      <c r="N283" s="15"/>
      <c r="O283" s="15"/>
    </row>
    <row r="284" spans="2:15" hidden="1">
      <c r="B284" s="96" t="s">
        <v>288</v>
      </c>
      <c r="C284" s="15"/>
      <c r="D284" s="130"/>
      <c r="E284" s="532"/>
      <c r="F284" s="533"/>
      <c r="G284" s="533"/>
      <c r="H284" s="533"/>
      <c r="I284" s="533"/>
      <c r="J284" s="536"/>
      <c r="M284" s="15"/>
      <c r="N284" s="15"/>
      <c r="O284" s="15"/>
    </row>
    <row r="285" spans="2:15" ht="12.75" hidden="1" thickBot="1">
      <c r="B285" s="131"/>
      <c r="C285" s="147"/>
      <c r="D285" s="132"/>
      <c r="E285" s="514"/>
      <c r="F285" s="515"/>
      <c r="G285" s="515"/>
      <c r="H285" s="515"/>
      <c r="I285" s="515"/>
      <c r="J285" s="537"/>
      <c r="M285" s="15"/>
      <c r="N285" s="15"/>
      <c r="O285" s="15"/>
    </row>
    <row r="286" spans="2:15" hidden="1">
      <c r="B286" s="15"/>
      <c r="C286" s="16"/>
      <c r="D286" s="146"/>
      <c r="E286" s="146"/>
      <c r="F286" s="146"/>
      <c r="G286" s="146"/>
      <c r="H286" s="146"/>
      <c r="I286" s="146"/>
      <c r="L286" s="15"/>
    </row>
    <row r="287" spans="2:15">
      <c r="B287" s="15"/>
      <c r="C287" s="16"/>
      <c r="D287" s="146"/>
      <c r="E287" s="146"/>
      <c r="F287" s="146"/>
      <c r="G287" s="146"/>
      <c r="H287" s="146"/>
      <c r="I287" s="146"/>
      <c r="L287" s="15"/>
    </row>
    <row r="288" spans="2:15" ht="12.75" thickBot="1">
      <c r="B288" s="15" t="s">
        <v>723</v>
      </c>
      <c r="C288" s="16"/>
      <c r="D288" s="16"/>
      <c r="E288" s="16"/>
      <c r="F288" s="15"/>
      <c r="G288" s="16" t="s">
        <v>113</v>
      </c>
      <c r="I288" s="15"/>
      <c r="J288" s="15"/>
      <c r="K288" s="15"/>
    </row>
    <row r="289" spans="2:11">
      <c r="B289" s="78" t="s">
        <v>354</v>
      </c>
      <c r="C289" s="47"/>
      <c r="D289" s="47"/>
      <c r="E289" s="47"/>
      <c r="F289" s="47"/>
      <c r="G289" s="80">
        <f>+I185</f>
        <v>0</v>
      </c>
      <c r="I289" s="15"/>
      <c r="J289" s="15"/>
      <c r="K289" s="15"/>
    </row>
    <row r="290" spans="2:11">
      <c r="B290" s="42" t="s">
        <v>355</v>
      </c>
      <c r="C290" s="119"/>
      <c r="D290" s="119"/>
      <c r="E290" s="119"/>
      <c r="F290" s="119"/>
      <c r="G290" s="82">
        <f>+I203</f>
        <v>0</v>
      </c>
      <c r="I290" s="15"/>
      <c r="J290" s="15"/>
      <c r="K290" s="15"/>
    </row>
    <row r="291" spans="2:11">
      <c r="B291" s="42" t="s">
        <v>356</v>
      </c>
      <c r="C291" s="119"/>
      <c r="D291" s="119"/>
      <c r="E291" s="119"/>
      <c r="F291" s="119"/>
      <c r="G291" s="82">
        <f>+J236+J221</f>
        <v>0</v>
      </c>
      <c r="I291" s="15"/>
      <c r="J291" s="15"/>
      <c r="K291" s="15"/>
    </row>
    <row r="292" spans="2:11">
      <c r="B292" s="42" t="s">
        <v>357</v>
      </c>
      <c r="C292" s="153"/>
      <c r="D292" s="153"/>
      <c r="E292" s="153"/>
      <c r="F292" s="153"/>
      <c r="G292" s="84">
        <f>J277</f>
        <v>0</v>
      </c>
      <c r="I292" s="15"/>
      <c r="J292" s="15"/>
      <c r="K292" s="15"/>
    </row>
    <row r="293" spans="2:11" ht="12.75" thickBot="1">
      <c r="B293" s="85"/>
      <c r="C293" s="120"/>
      <c r="D293" s="120" t="s">
        <v>268</v>
      </c>
      <c r="E293" s="120"/>
      <c r="F293" s="120"/>
      <c r="G293" s="44">
        <f>SUM(G289:G292)</f>
        <v>0</v>
      </c>
    </row>
    <row r="294" spans="2:11">
      <c r="B294" s="15"/>
      <c r="C294" s="16"/>
      <c r="D294" s="16"/>
      <c r="E294" s="16"/>
      <c r="F294" s="15"/>
      <c r="G294" s="15"/>
      <c r="H294" s="16"/>
    </row>
    <row r="295" spans="2:11" hidden="1">
      <c r="B295" s="15"/>
      <c r="C295" s="16"/>
      <c r="D295" s="16"/>
      <c r="E295" s="16"/>
      <c r="F295" s="15"/>
      <c r="G295" s="15"/>
      <c r="H295" s="16"/>
    </row>
    <row r="296" spans="2:11">
      <c r="B296" s="1" t="s">
        <v>358</v>
      </c>
    </row>
    <row r="297" spans="2:11" ht="12.75" thickBot="1">
      <c r="B297" s="1" t="s">
        <v>359</v>
      </c>
    </row>
    <row r="298" spans="2:11" ht="13.5" customHeight="1">
      <c r="B298" s="95"/>
      <c r="C298" s="486" t="s">
        <v>360</v>
      </c>
      <c r="D298" s="461"/>
      <c r="E298" s="486" t="s">
        <v>361</v>
      </c>
      <c r="F298" s="461"/>
      <c r="G298" s="17" t="s">
        <v>307</v>
      </c>
      <c r="H298" s="17" t="s">
        <v>362</v>
      </c>
      <c r="I298" s="17" t="s">
        <v>363</v>
      </c>
      <c r="J298" s="17" t="s">
        <v>364</v>
      </c>
    </row>
    <row r="299" spans="2:11">
      <c r="B299" s="96" t="s">
        <v>144</v>
      </c>
      <c r="C299" s="20" t="s">
        <v>365</v>
      </c>
      <c r="D299" s="20" t="s">
        <v>366</v>
      </c>
      <c r="E299" s="20" t="s">
        <v>367</v>
      </c>
      <c r="F299" s="20" t="s">
        <v>368</v>
      </c>
      <c r="G299" s="20" t="s">
        <v>276</v>
      </c>
      <c r="H299" s="20" t="s">
        <v>276</v>
      </c>
      <c r="I299" s="20" t="s">
        <v>36</v>
      </c>
      <c r="J299" s="20" t="s">
        <v>338</v>
      </c>
    </row>
    <row r="300" spans="2:11">
      <c r="B300" s="96"/>
      <c r="C300" s="20" t="s">
        <v>88</v>
      </c>
      <c r="D300" s="20"/>
      <c r="E300" s="154" t="s">
        <v>88</v>
      </c>
      <c r="F300" s="154" t="s">
        <v>369</v>
      </c>
      <c r="G300" s="20" t="s">
        <v>370</v>
      </c>
      <c r="H300" s="20" t="s">
        <v>371</v>
      </c>
      <c r="I300" s="20" t="s">
        <v>372</v>
      </c>
      <c r="J300" s="20"/>
    </row>
    <row r="301" spans="2:11">
      <c r="B301" s="96"/>
      <c r="C301" s="20"/>
      <c r="D301" s="20"/>
      <c r="E301" s="154"/>
      <c r="F301" s="154"/>
      <c r="G301" s="20" t="s">
        <v>298</v>
      </c>
      <c r="H301" s="20" t="s">
        <v>298</v>
      </c>
      <c r="I301" s="20" t="s">
        <v>298</v>
      </c>
      <c r="J301" s="20" t="s">
        <v>319</v>
      </c>
    </row>
    <row r="302" spans="2:11">
      <c r="B302" s="446">
        <f>B14</f>
        <v>0</v>
      </c>
      <c r="C302" s="320">
        <f>C14</f>
        <v>0</v>
      </c>
      <c r="D302" s="432">
        <f>D14</f>
        <v>0</v>
      </c>
      <c r="E302" s="391"/>
      <c r="F302" s="433">
        <f>D183</f>
        <v>0</v>
      </c>
      <c r="G302" s="391">
        <f>C302*E302*10</f>
        <v>0</v>
      </c>
      <c r="H302" s="29">
        <f>D302*F302*10</f>
        <v>0</v>
      </c>
      <c r="I302" s="392">
        <f>+H302-G302</f>
        <v>0</v>
      </c>
      <c r="J302" s="430">
        <f>F183</f>
        <v>0</v>
      </c>
    </row>
    <row r="303" spans="2:11">
      <c r="B303" s="13"/>
      <c r="C303" s="155"/>
      <c r="D303" s="389"/>
      <c r="E303" s="29"/>
      <c r="F303" s="140"/>
      <c r="G303" s="391">
        <f>+C303*E303*10</f>
        <v>0</v>
      </c>
      <c r="H303" s="391">
        <f>+D303*F303*10</f>
        <v>0</v>
      </c>
      <c r="I303" s="392">
        <f>+H303-G303</f>
        <v>0</v>
      </c>
      <c r="J303" s="393"/>
    </row>
    <row r="304" spans="2:11" ht="12.75" thickBot="1">
      <c r="B304" s="43" t="s">
        <v>72</v>
      </c>
      <c r="C304" s="431">
        <f t="shared" ref="C304:I304" si="6">SUM(C302:C303)</f>
        <v>0</v>
      </c>
      <c r="D304" s="431">
        <f t="shared" si="6"/>
        <v>0</v>
      </c>
      <c r="E304" s="394">
        <f t="shared" si="6"/>
        <v>0</v>
      </c>
      <c r="F304" s="394">
        <f t="shared" si="6"/>
        <v>0</v>
      </c>
      <c r="G304" s="394">
        <f t="shared" si="6"/>
        <v>0</v>
      </c>
      <c r="H304" s="434">
        <f t="shared" si="6"/>
        <v>0</v>
      </c>
      <c r="I304" s="394">
        <f t="shared" si="6"/>
        <v>0</v>
      </c>
      <c r="J304" s="395"/>
    </row>
    <row r="305" spans="2:16" ht="12.75" thickBot="1">
      <c r="B305" s="15"/>
      <c r="C305" s="45"/>
      <c r="D305" s="45"/>
      <c r="E305" s="45"/>
      <c r="F305" s="16"/>
      <c r="G305" s="16"/>
      <c r="H305" s="16"/>
      <c r="I305" s="16"/>
      <c r="J305" s="16"/>
    </row>
    <row r="306" spans="2:16">
      <c r="B306" s="15"/>
      <c r="C306" s="16"/>
      <c r="D306" s="15"/>
      <c r="E306" s="15"/>
      <c r="F306" s="4" t="s">
        <v>373</v>
      </c>
      <c r="G306" s="46"/>
      <c r="H306" s="157" t="s">
        <v>374</v>
      </c>
      <c r="I306" s="61"/>
      <c r="J306" s="5" t="s">
        <v>124</v>
      </c>
    </row>
    <row r="307" spans="2:16">
      <c r="B307" s="15"/>
      <c r="C307" s="45"/>
      <c r="D307" s="15"/>
      <c r="E307" s="15"/>
      <c r="F307" s="9"/>
      <c r="G307" s="51" t="s">
        <v>375</v>
      </c>
      <c r="H307" s="51" t="s">
        <v>376</v>
      </c>
      <c r="I307" s="20" t="s">
        <v>377</v>
      </c>
      <c r="J307" s="8" t="s">
        <v>378</v>
      </c>
    </row>
    <row r="308" spans="2:16">
      <c r="B308" s="15"/>
      <c r="C308" s="45"/>
      <c r="D308" s="15"/>
      <c r="E308" s="15"/>
      <c r="F308" s="9"/>
      <c r="G308" s="20" t="s">
        <v>38</v>
      </c>
      <c r="H308" s="20"/>
      <c r="I308" s="52"/>
      <c r="J308" s="8" t="s">
        <v>379</v>
      </c>
    </row>
    <row r="309" spans="2:16">
      <c r="C309" s="45"/>
      <c r="D309" s="15"/>
      <c r="E309" s="15"/>
      <c r="F309" s="9"/>
      <c r="G309" s="20" t="s">
        <v>380</v>
      </c>
      <c r="H309" s="52" t="s">
        <v>381</v>
      </c>
      <c r="I309" s="52" t="s">
        <v>382</v>
      </c>
      <c r="J309" s="8" t="s">
        <v>106</v>
      </c>
    </row>
    <row r="310" spans="2:16">
      <c r="C310" s="45"/>
      <c r="D310" s="146"/>
      <c r="E310" s="390"/>
      <c r="F310" s="396"/>
      <c r="G310" s="68">
        <v>0</v>
      </c>
      <c r="H310" s="68">
        <v>0</v>
      </c>
      <c r="I310" s="68">
        <f>+G310*H310/1000</f>
        <v>0</v>
      </c>
      <c r="J310" s="82">
        <f>(I302*J302*F310/1000)-I310</f>
        <v>0</v>
      </c>
      <c r="K310" s="15"/>
      <c r="L310" s="15"/>
      <c r="M310" s="16"/>
      <c r="N310" s="15"/>
      <c r="O310" s="15"/>
      <c r="P310" s="16"/>
    </row>
    <row r="311" spans="2:16">
      <c r="C311" s="45"/>
      <c r="D311" s="146"/>
      <c r="E311" s="390"/>
      <c r="F311" s="396"/>
      <c r="G311" s="68"/>
      <c r="H311" s="68"/>
      <c r="I311" s="68">
        <f>+G311*H311/1000</f>
        <v>0</v>
      </c>
      <c r="J311" s="82">
        <f>(I303*J303*F311/1000)-I311</f>
        <v>0</v>
      </c>
      <c r="K311" s="15"/>
      <c r="L311" s="15"/>
      <c r="M311" s="16"/>
      <c r="N311" s="15"/>
      <c r="O311" s="15"/>
      <c r="P311" s="16"/>
    </row>
    <row r="312" spans="2:16" ht="12.75" thickBot="1">
      <c r="C312" s="45"/>
      <c r="D312" s="16"/>
      <c r="E312" s="390"/>
      <c r="F312" s="397"/>
      <c r="G312" s="116"/>
      <c r="H312" s="116"/>
      <c r="I312" s="73">
        <f>SUM(I310:I311)</f>
        <v>0</v>
      </c>
      <c r="J312" s="44">
        <f>SUM(J310:J311)</f>
        <v>0</v>
      </c>
      <c r="K312" s="15"/>
      <c r="L312" s="15"/>
      <c r="M312" s="16"/>
      <c r="N312" s="15"/>
      <c r="O312" s="15"/>
      <c r="P312" s="16"/>
    </row>
    <row r="313" spans="2:16" ht="15" customHeight="1" thickBot="1">
      <c r="C313" s="45"/>
      <c r="D313" s="16"/>
      <c r="E313" s="15"/>
      <c r="F313" s="15"/>
      <c r="G313" s="15"/>
      <c r="H313" s="19"/>
      <c r="I313" s="15"/>
      <c r="J313" s="16"/>
      <c r="K313" s="15"/>
      <c r="L313" s="15"/>
      <c r="M313" s="16"/>
      <c r="N313" s="15"/>
      <c r="O313" s="15"/>
      <c r="P313" s="16"/>
    </row>
    <row r="314" spans="2:16" ht="15" customHeight="1">
      <c r="B314" s="95" t="s">
        <v>383</v>
      </c>
      <c r="C314" s="129"/>
      <c r="D314" s="526"/>
      <c r="E314" s="527"/>
      <c r="F314" s="527"/>
      <c r="G314" s="528"/>
      <c r="H314" s="16"/>
      <c r="I314" s="16"/>
      <c r="J314" s="16"/>
      <c r="K314" s="15"/>
      <c r="L314" s="15"/>
      <c r="M314" s="16"/>
      <c r="N314" s="15"/>
      <c r="O314" s="15"/>
      <c r="P314" s="16"/>
    </row>
    <row r="315" spans="2:16" ht="15" customHeight="1" thickBot="1">
      <c r="B315" s="131" t="s">
        <v>384</v>
      </c>
      <c r="C315" s="132"/>
      <c r="D315" s="529"/>
      <c r="E315" s="530"/>
      <c r="F315" s="530"/>
      <c r="G315" s="531"/>
      <c r="H315" s="16"/>
      <c r="I315" s="16"/>
      <c r="J315" s="16"/>
      <c r="K315" s="15"/>
      <c r="L315" s="15"/>
      <c r="M315" s="16"/>
      <c r="N315" s="15"/>
      <c r="O315" s="15"/>
      <c r="P315" s="16"/>
    </row>
    <row r="316" spans="2:16" ht="12.75" thickBot="1">
      <c r="C316" s="45"/>
      <c r="D316" s="45"/>
      <c r="E316" s="45"/>
      <c r="F316" s="16"/>
      <c r="G316" s="16"/>
      <c r="H316" s="16"/>
      <c r="I316" s="16"/>
      <c r="J316" s="16"/>
      <c r="K316" s="15"/>
      <c r="L316" s="15"/>
      <c r="M316" s="16"/>
      <c r="N316" s="15"/>
      <c r="O316" s="15"/>
      <c r="P316" s="16"/>
    </row>
    <row r="317" spans="2:16" ht="17.25" customHeight="1">
      <c r="B317" s="95" t="s">
        <v>385</v>
      </c>
      <c r="C317" s="129"/>
      <c r="D317" s="526"/>
      <c r="E317" s="527"/>
      <c r="F317" s="527"/>
      <c r="G317" s="528"/>
      <c r="H317" s="16"/>
      <c r="I317" s="16"/>
      <c r="J317" s="16"/>
      <c r="K317" s="15"/>
      <c r="L317" s="15"/>
      <c r="M317" s="16"/>
      <c r="N317" s="15"/>
      <c r="O317" s="15"/>
      <c r="P317" s="16"/>
    </row>
    <row r="318" spans="2:16" ht="21" customHeight="1" thickBot="1">
      <c r="B318" s="131" t="s">
        <v>384</v>
      </c>
      <c r="C318" s="132"/>
      <c r="D318" s="529"/>
      <c r="E318" s="530"/>
      <c r="F318" s="530"/>
      <c r="G318" s="531"/>
      <c r="H318" s="16"/>
      <c r="I318" s="16"/>
      <c r="J318" s="16"/>
      <c r="K318" s="15"/>
      <c r="L318" s="15"/>
      <c r="M318" s="16"/>
      <c r="N318" s="15"/>
      <c r="O318" s="15"/>
      <c r="P318" s="16"/>
    </row>
    <row r="319" spans="2:16" ht="12.75" thickBot="1">
      <c r="C319" s="45"/>
      <c r="D319" s="45"/>
      <c r="E319" s="45"/>
      <c r="F319" s="16"/>
      <c r="G319" s="16"/>
      <c r="H319" s="16"/>
      <c r="I319" s="16"/>
      <c r="J319" s="16"/>
      <c r="K319" s="15"/>
      <c r="L319" s="15"/>
      <c r="M319" s="16"/>
      <c r="N319" s="15"/>
      <c r="O319" s="15"/>
      <c r="P319" s="16"/>
    </row>
    <row r="320" spans="2:16" ht="12" customHeight="1">
      <c r="B320" s="95" t="s">
        <v>386</v>
      </c>
      <c r="C320" s="129"/>
      <c r="D320" s="526"/>
      <c r="E320" s="527"/>
      <c r="F320" s="527"/>
      <c r="G320" s="528"/>
      <c r="H320" s="16"/>
      <c r="I320" s="16"/>
      <c r="J320" s="16"/>
      <c r="K320" s="15"/>
      <c r="L320" s="15"/>
      <c r="M320" s="16"/>
      <c r="N320" s="15"/>
      <c r="O320" s="15"/>
      <c r="P320" s="16"/>
    </row>
    <row r="321" spans="2:16" ht="12.75" thickBot="1">
      <c r="B321" s="131" t="s">
        <v>288</v>
      </c>
      <c r="C321" s="132"/>
      <c r="D321" s="529"/>
      <c r="E321" s="530"/>
      <c r="F321" s="530"/>
      <c r="G321" s="531"/>
      <c r="H321" s="16"/>
      <c r="I321" s="16"/>
      <c r="J321" s="16"/>
      <c r="K321" s="15"/>
      <c r="L321" s="15"/>
      <c r="M321" s="16"/>
      <c r="N321" s="15"/>
      <c r="O321" s="15"/>
      <c r="P321" s="16"/>
    </row>
    <row r="322" spans="2:16">
      <c r="C322" s="45"/>
      <c r="D322" s="45"/>
      <c r="E322" s="45"/>
      <c r="F322" s="16"/>
      <c r="G322" s="16"/>
      <c r="H322" s="16"/>
      <c r="I322" s="16"/>
      <c r="J322" s="16"/>
      <c r="K322" s="15"/>
      <c r="L322" s="15"/>
      <c r="M322" s="16"/>
      <c r="N322" s="15"/>
      <c r="O322" s="15"/>
      <c r="P322" s="16"/>
    </row>
    <row r="323" spans="2:16" hidden="1">
      <c r="B323" s="1" t="s">
        <v>387</v>
      </c>
    </row>
    <row r="324" spans="2:16" hidden="1">
      <c r="B324" s="1" t="s">
        <v>388</v>
      </c>
    </row>
    <row r="325" spans="2:16" ht="13.5" hidden="1" customHeight="1">
      <c r="B325" s="95"/>
      <c r="C325" s="17" t="s">
        <v>389</v>
      </c>
      <c r="D325" s="486" t="s">
        <v>361</v>
      </c>
      <c r="E325" s="487"/>
      <c r="F325" s="461"/>
      <c r="G325" s="17" t="s">
        <v>390</v>
      </c>
      <c r="H325" s="17" t="s">
        <v>308</v>
      </c>
      <c r="I325" s="136" t="s">
        <v>124</v>
      </c>
    </row>
    <row r="326" spans="2:16" hidden="1">
      <c r="B326" s="39" t="s">
        <v>125</v>
      </c>
      <c r="C326" s="20"/>
      <c r="D326" s="20" t="s">
        <v>391</v>
      </c>
      <c r="E326" s="20" t="s">
        <v>392</v>
      </c>
      <c r="F326" s="20" t="s">
        <v>393</v>
      </c>
      <c r="G326" s="20" t="s">
        <v>36</v>
      </c>
      <c r="H326" s="20" t="s">
        <v>338</v>
      </c>
      <c r="I326" s="137"/>
    </row>
    <row r="327" spans="2:16" hidden="1">
      <c r="B327" s="39"/>
      <c r="C327" s="20"/>
      <c r="D327" s="20" t="s">
        <v>88</v>
      </c>
      <c r="E327" s="20"/>
      <c r="F327" s="20" t="s">
        <v>394</v>
      </c>
      <c r="G327" s="20" t="s">
        <v>395</v>
      </c>
      <c r="H327" s="20"/>
      <c r="I327" s="137" t="s">
        <v>396</v>
      </c>
    </row>
    <row r="328" spans="2:16" hidden="1">
      <c r="B328" s="39"/>
      <c r="C328" s="20" t="s">
        <v>218</v>
      </c>
      <c r="D328" s="20"/>
      <c r="E328" s="20"/>
      <c r="F328" s="20"/>
      <c r="G328" s="20" t="s">
        <v>298</v>
      </c>
      <c r="H328" s="20" t="s">
        <v>319</v>
      </c>
      <c r="I328" s="137" t="s">
        <v>397</v>
      </c>
    </row>
    <row r="329" spans="2:16" hidden="1">
      <c r="B329" s="42"/>
      <c r="C329" s="155"/>
      <c r="D329" s="55"/>
      <c r="E329" s="125"/>
      <c r="F329" s="125">
        <f>+E329-D329</f>
        <v>0</v>
      </c>
      <c r="G329" s="29">
        <f>+C329*F329*10</f>
        <v>0</v>
      </c>
      <c r="H329" s="158"/>
      <c r="I329" s="159">
        <f>+G329*H329/1000</f>
        <v>0</v>
      </c>
    </row>
    <row r="330" spans="2:16" hidden="1">
      <c r="B330" s="42"/>
      <c r="C330" s="155"/>
      <c r="D330" s="55"/>
      <c r="E330" s="125"/>
      <c r="F330" s="125">
        <f>+E330-D330</f>
        <v>0</v>
      </c>
      <c r="G330" s="29">
        <f>+C330*F330*10</f>
        <v>0</v>
      </c>
      <c r="H330" s="158"/>
      <c r="I330" s="159">
        <f>+G330*H330/1000</f>
        <v>0</v>
      </c>
    </row>
    <row r="331" spans="2:16" ht="12.75" hidden="1" thickBot="1">
      <c r="B331" s="131" t="s">
        <v>72</v>
      </c>
      <c r="C331" s="156">
        <f>SUM(C329:C330)</f>
        <v>0</v>
      </c>
      <c r="D331" s="58"/>
      <c r="E331" s="58"/>
      <c r="F331" s="58"/>
      <c r="G331" s="117">
        <f>SUM(G329:G330)</f>
        <v>0</v>
      </c>
      <c r="H331" s="160"/>
      <c r="I331" s="161">
        <f>SUM(I329:I330)</f>
        <v>0</v>
      </c>
    </row>
    <row r="332" spans="2:16" hidden="1">
      <c r="B332" s="15"/>
      <c r="C332" s="45"/>
      <c r="D332" s="45"/>
      <c r="E332" s="45"/>
      <c r="F332" s="16"/>
      <c r="G332" s="16"/>
      <c r="H332" s="16"/>
      <c r="I332" s="16"/>
      <c r="J332" s="16"/>
      <c r="K332" s="15"/>
      <c r="L332" s="15"/>
      <c r="M332" s="15"/>
      <c r="N332" s="15"/>
      <c r="O332" s="16"/>
    </row>
    <row r="333" spans="2:16" ht="13.5" hidden="1" customHeight="1">
      <c r="B333" s="95" t="s">
        <v>398</v>
      </c>
      <c r="C333" s="129"/>
      <c r="D333" s="511"/>
      <c r="E333" s="512"/>
      <c r="F333" s="512"/>
      <c r="G333" s="513"/>
      <c r="H333" s="16"/>
      <c r="I333" s="16"/>
      <c r="J333" s="16"/>
      <c r="K333" s="15"/>
      <c r="L333" s="15"/>
      <c r="M333" s="15"/>
      <c r="N333" s="15"/>
      <c r="O333" s="16"/>
    </row>
    <row r="334" spans="2:16" ht="14.25" hidden="1" customHeight="1" thickBot="1">
      <c r="B334" s="131" t="s">
        <v>324</v>
      </c>
      <c r="C334" s="132"/>
      <c r="D334" s="514"/>
      <c r="E334" s="515"/>
      <c r="F334" s="515"/>
      <c r="G334" s="516"/>
      <c r="H334" s="16"/>
      <c r="I334" s="16"/>
      <c r="J334" s="16"/>
      <c r="K334" s="15"/>
      <c r="L334" s="15"/>
      <c r="M334" s="15"/>
      <c r="N334" s="15"/>
      <c r="O334" s="16"/>
    </row>
    <row r="335" spans="2:16">
      <c r="B335" s="15"/>
      <c r="C335" s="16"/>
      <c r="D335" s="16"/>
      <c r="E335" s="16"/>
      <c r="F335" s="15"/>
      <c r="G335" s="15"/>
      <c r="H335" s="16"/>
      <c r="I335" s="16"/>
      <c r="J335" s="16"/>
      <c r="K335" s="15"/>
      <c r="L335" s="15"/>
      <c r="M335" s="15"/>
      <c r="N335" s="15"/>
      <c r="O335" s="16"/>
    </row>
    <row r="336" spans="2:16" ht="12.75" thickBot="1">
      <c r="B336" s="15" t="s">
        <v>399</v>
      </c>
      <c r="C336" s="45"/>
      <c r="D336" s="45"/>
      <c r="E336" s="45"/>
      <c r="F336" s="16"/>
      <c r="G336" s="16"/>
      <c r="H336" s="16" t="s">
        <v>400</v>
      </c>
      <c r="I336" s="16"/>
      <c r="J336" s="15"/>
      <c r="K336" s="15"/>
      <c r="L336" s="15"/>
      <c r="M336" s="15"/>
      <c r="N336" s="15"/>
      <c r="O336" s="16"/>
    </row>
    <row r="337" spans="2:16">
      <c r="B337" s="78" t="s">
        <v>401</v>
      </c>
      <c r="C337" s="47"/>
      <c r="D337" s="47"/>
      <c r="E337" s="47"/>
      <c r="F337" s="47"/>
      <c r="G337" s="49"/>
      <c r="H337" s="80">
        <f>+J312</f>
        <v>0</v>
      </c>
      <c r="I337" s="16"/>
      <c r="J337" s="15"/>
      <c r="K337" s="15"/>
      <c r="L337" s="15"/>
      <c r="M337" s="15"/>
      <c r="N337" s="15"/>
      <c r="O337" s="15"/>
      <c r="P337" s="16"/>
    </row>
    <row r="338" spans="2:16">
      <c r="B338" s="42" t="s">
        <v>402</v>
      </c>
      <c r="C338" s="119"/>
      <c r="D338" s="119"/>
      <c r="E338" s="119"/>
      <c r="F338" s="119"/>
      <c r="G338" s="72"/>
      <c r="H338" s="82">
        <f>+I331</f>
        <v>0</v>
      </c>
      <c r="I338" s="16"/>
      <c r="J338" s="15"/>
      <c r="K338" s="15"/>
      <c r="L338" s="15"/>
      <c r="M338" s="15"/>
      <c r="N338" s="15"/>
      <c r="O338" s="15"/>
      <c r="P338" s="16"/>
    </row>
    <row r="339" spans="2:16" ht="12.75" thickBot="1">
      <c r="B339" s="85"/>
      <c r="C339" s="120"/>
      <c r="D339" s="120" t="s">
        <v>268</v>
      </c>
      <c r="E339" s="120"/>
      <c r="F339" s="120"/>
      <c r="G339" s="121"/>
      <c r="H339" s="44">
        <f>SUM(H337:H338)</f>
        <v>0</v>
      </c>
      <c r="I339" s="16"/>
      <c r="J339" s="16"/>
      <c r="K339" s="15"/>
      <c r="L339" s="15"/>
      <c r="M339" s="15"/>
      <c r="N339" s="15"/>
      <c r="O339" s="15"/>
      <c r="P339" s="16"/>
    </row>
    <row r="340" spans="2:16">
      <c r="B340" s="15"/>
      <c r="C340" s="15"/>
      <c r="D340" s="15"/>
      <c r="E340" s="15"/>
      <c r="F340" s="15"/>
      <c r="G340" s="15"/>
      <c r="H340" s="16"/>
      <c r="I340" s="16"/>
      <c r="J340" s="16"/>
      <c r="K340" s="15"/>
      <c r="L340" s="15"/>
      <c r="M340" s="15"/>
      <c r="N340" s="15"/>
      <c r="O340" s="15"/>
      <c r="P340" s="16"/>
    </row>
    <row r="341" spans="2:16" hidden="1">
      <c r="B341" s="1" t="s">
        <v>403</v>
      </c>
      <c r="C341" s="16"/>
      <c r="D341" s="16"/>
      <c r="E341" s="16"/>
      <c r="F341" s="16"/>
      <c r="G341" s="16"/>
      <c r="H341" s="16"/>
      <c r="I341" s="16"/>
      <c r="J341" s="15"/>
      <c r="K341" s="15"/>
      <c r="L341" s="15"/>
      <c r="M341" s="16"/>
    </row>
    <row r="342" spans="2:16" hidden="1">
      <c r="B342" s="1" t="s">
        <v>404</v>
      </c>
      <c r="C342" s="16"/>
      <c r="D342" s="16"/>
      <c r="E342" s="16"/>
      <c r="F342" s="16"/>
      <c r="G342" s="16"/>
      <c r="H342" s="16"/>
      <c r="I342" s="16"/>
      <c r="J342" s="15"/>
      <c r="K342" s="15"/>
      <c r="L342" s="15"/>
      <c r="M342" s="16"/>
    </row>
    <row r="343" spans="2:16" hidden="1">
      <c r="C343" s="16"/>
      <c r="D343" s="16"/>
      <c r="E343" s="16"/>
      <c r="F343" s="16"/>
      <c r="G343" s="16"/>
      <c r="H343" s="16"/>
      <c r="I343" s="16"/>
      <c r="J343" s="15"/>
      <c r="K343" s="15"/>
      <c r="L343" s="15"/>
      <c r="M343" s="16"/>
    </row>
    <row r="344" spans="2:16" hidden="1">
      <c r="B344" s="448"/>
      <c r="C344" s="162"/>
      <c r="D344" s="163" t="s">
        <v>10</v>
      </c>
      <c r="E344" s="164" t="s">
        <v>79</v>
      </c>
      <c r="F344" s="165" t="s">
        <v>273</v>
      </c>
      <c r="G344" s="166" t="s">
        <v>335</v>
      </c>
      <c r="H344" s="75" t="s">
        <v>57</v>
      </c>
    </row>
    <row r="345" spans="2:16" hidden="1">
      <c r="B345" s="39" t="s">
        <v>125</v>
      </c>
      <c r="C345" s="167" t="s">
        <v>405</v>
      </c>
      <c r="D345" s="168" t="s">
        <v>406</v>
      </c>
      <c r="E345" s="169" t="s">
        <v>407</v>
      </c>
      <c r="F345" s="170" t="s">
        <v>406</v>
      </c>
      <c r="G345" s="171" t="s">
        <v>407</v>
      </c>
      <c r="H345" s="172" t="s">
        <v>408</v>
      </c>
    </row>
    <row r="346" spans="2:16" hidden="1">
      <c r="B346" s="39"/>
      <c r="C346" s="167"/>
      <c r="D346" s="168" t="s">
        <v>409</v>
      </c>
      <c r="E346" s="169" t="s">
        <v>410</v>
      </c>
      <c r="F346" s="170" t="s">
        <v>411</v>
      </c>
      <c r="G346" s="171" t="s">
        <v>410</v>
      </c>
      <c r="H346" s="172" t="s">
        <v>382</v>
      </c>
    </row>
    <row r="347" spans="2:16" hidden="1">
      <c r="B347" s="39"/>
      <c r="C347" s="167"/>
      <c r="D347" s="123" t="s">
        <v>286</v>
      </c>
      <c r="E347" s="115" t="s">
        <v>286</v>
      </c>
      <c r="F347" s="173" t="s">
        <v>286</v>
      </c>
      <c r="G347" s="174" t="s">
        <v>286</v>
      </c>
      <c r="H347" s="172"/>
    </row>
    <row r="348" spans="2:16" hidden="1">
      <c r="B348" s="6"/>
      <c r="C348" s="167"/>
      <c r="D348" s="175" t="s">
        <v>412</v>
      </c>
      <c r="E348" s="176"/>
      <c r="F348" s="177" t="s">
        <v>412</v>
      </c>
      <c r="G348" s="178"/>
      <c r="H348" s="172"/>
    </row>
    <row r="349" spans="2:16" hidden="1">
      <c r="B349" s="65"/>
      <c r="C349" s="179"/>
      <c r="D349" s="168" t="s">
        <v>413</v>
      </c>
      <c r="E349" s="169"/>
      <c r="F349" s="170" t="s">
        <v>413</v>
      </c>
      <c r="G349" s="171"/>
      <c r="H349" s="172"/>
    </row>
    <row r="350" spans="2:16" hidden="1">
      <c r="B350" s="96"/>
      <c r="C350" s="180"/>
      <c r="D350" s="181"/>
      <c r="E350" s="180"/>
      <c r="F350" s="182"/>
      <c r="G350" s="183"/>
      <c r="H350" s="84">
        <f t="shared" ref="H350:H355" si="7">IF($E$16="-",-(F350*G350)/1000,(D350*E350*$E$16-F350*G350)/1000)</f>
        <v>0</v>
      </c>
    </row>
    <row r="351" spans="2:16" hidden="1">
      <c r="B351" s="96"/>
      <c r="C351" s="184"/>
      <c r="D351" s="185"/>
      <c r="E351" s="184"/>
      <c r="F351" s="186"/>
      <c r="G351" s="187"/>
      <c r="H351" s="188">
        <f t="shared" si="7"/>
        <v>0</v>
      </c>
    </row>
    <row r="352" spans="2:16" hidden="1">
      <c r="B352" s="96"/>
      <c r="C352" s="189"/>
      <c r="D352" s="190"/>
      <c r="E352" s="189"/>
      <c r="F352" s="191"/>
      <c r="G352" s="192"/>
      <c r="H352" s="193">
        <f t="shared" si="7"/>
        <v>0</v>
      </c>
    </row>
    <row r="353" spans="2:10" hidden="1">
      <c r="B353" s="27"/>
      <c r="C353" s="180"/>
      <c r="D353" s="181"/>
      <c r="E353" s="180"/>
      <c r="F353" s="182"/>
      <c r="G353" s="183"/>
      <c r="H353" s="194">
        <f t="shared" si="7"/>
        <v>0</v>
      </c>
    </row>
    <row r="354" spans="2:10" hidden="1">
      <c r="B354" s="96"/>
      <c r="C354" s="184"/>
      <c r="D354" s="185"/>
      <c r="E354" s="184"/>
      <c r="F354" s="186"/>
      <c r="G354" s="187"/>
      <c r="H354" s="188">
        <f t="shared" si="7"/>
        <v>0</v>
      </c>
    </row>
    <row r="355" spans="2:10" hidden="1">
      <c r="B355" s="151"/>
      <c r="C355" s="189"/>
      <c r="D355" s="190"/>
      <c r="E355" s="189"/>
      <c r="F355" s="191"/>
      <c r="G355" s="192"/>
      <c r="H355" s="188">
        <f t="shared" si="7"/>
        <v>0</v>
      </c>
    </row>
    <row r="356" spans="2:10" ht="12.75" hidden="1" thickBot="1">
      <c r="B356" s="131" t="s">
        <v>414</v>
      </c>
      <c r="C356" s="128"/>
      <c r="D356" s="195"/>
      <c r="E356" s="196"/>
      <c r="F356" s="197"/>
      <c r="G356" s="198"/>
      <c r="H356" s="44">
        <f>SUM(H350:H355)</f>
        <v>0</v>
      </c>
    </row>
    <row r="357" spans="2:10" hidden="1">
      <c r="B357" s="15"/>
      <c r="C357" s="16"/>
      <c r="D357" s="16"/>
      <c r="E357" s="16"/>
      <c r="F357" s="16"/>
      <c r="G357" s="16"/>
      <c r="H357" s="16"/>
      <c r="I357" s="16"/>
      <c r="J357" s="15"/>
    </row>
    <row r="358" spans="2:10" hidden="1">
      <c r="B358" s="15" t="s">
        <v>415</v>
      </c>
    </row>
    <row r="359" spans="2:10" hidden="1">
      <c r="B359" s="448"/>
      <c r="C359" s="162" t="s">
        <v>271</v>
      </c>
      <c r="D359" s="17" t="s">
        <v>416</v>
      </c>
      <c r="E359" s="17" t="s">
        <v>417</v>
      </c>
      <c r="F359" s="17" t="s">
        <v>418</v>
      </c>
      <c r="G359" s="17" t="s">
        <v>419</v>
      </c>
      <c r="H359" s="17" t="s">
        <v>420</v>
      </c>
      <c r="I359" s="199" t="s">
        <v>421</v>
      </c>
      <c r="J359" s="18" t="s">
        <v>422</v>
      </c>
    </row>
    <row r="360" spans="2:10" hidden="1">
      <c r="B360" s="39" t="s">
        <v>125</v>
      </c>
      <c r="C360" s="167" t="s">
        <v>423</v>
      </c>
      <c r="D360" s="20" t="s">
        <v>424</v>
      </c>
      <c r="E360" s="20" t="s">
        <v>425</v>
      </c>
      <c r="F360" s="20" t="s">
        <v>426</v>
      </c>
      <c r="G360" s="20" t="s">
        <v>427</v>
      </c>
      <c r="H360" s="20" t="s">
        <v>428</v>
      </c>
      <c r="I360" s="200" t="s">
        <v>429</v>
      </c>
      <c r="J360" s="21"/>
    </row>
    <row r="361" spans="2:10" hidden="1">
      <c r="B361" s="39"/>
      <c r="C361" s="20"/>
      <c r="D361" s="20"/>
      <c r="E361" s="20"/>
      <c r="F361" s="20"/>
      <c r="G361" s="20" t="s">
        <v>430</v>
      </c>
      <c r="H361" s="20"/>
      <c r="I361" s="200" t="s">
        <v>431</v>
      </c>
      <c r="J361" s="21"/>
    </row>
    <row r="362" spans="2:10" hidden="1">
      <c r="B362" s="201"/>
      <c r="C362" s="53" t="s">
        <v>432</v>
      </c>
      <c r="D362" s="20" t="s">
        <v>433</v>
      </c>
      <c r="E362" s="20" t="s">
        <v>432</v>
      </c>
      <c r="F362" s="20" t="s">
        <v>434</v>
      </c>
      <c r="G362" s="20" t="s">
        <v>435</v>
      </c>
      <c r="H362" s="20" t="s">
        <v>434</v>
      </c>
      <c r="I362" s="200" t="s">
        <v>106</v>
      </c>
      <c r="J362" s="21" t="s">
        <v>432</v>
      </c>
    </row>
    <row r="363" spans="2:10" s="110" customFormat="1" ht="12.75" hidden="1" thickBot="1">
      <c r="B363" s="113"/>
      <c r="C363" s="117"/>
      <c r="D363" s="117"/>
      <c r="E363" s="117">
        <f>+C363*D363/100</f>
        <v>0</v>
      </c>
      <c r="F363" s="117"/>
      <c r="G363" s="117"/>
      <c r="H363" s="117">
        <f>+F363-G363</f>
        <v>0</v>
      </c>
      <c r="I363" s="202">
        <f>+E363*H363/1000</f>
        <v>0</v>
      </c>
      <c r="J363" s="35"/>
    </row>
    <row r="364" spans="2:10" hidden="1">
      <c r="B364" s="15"/>
    </row>
    <row r="365" spans="2:10" hidden="1">
      <c r="B365" s="15"/>
      <c r="G365" s="69"/>
      <c r="H365" s="17" t="s">
        <v>436</v>
      </c>
      <c r="I365" s="17" t="s">
        <v>437</v>
      </c>
      <c r="J365" s="5" t="s">
        <v>30</v>
      </c>
    </row>
    <row r="366" spans="2:10" hidden="1">
      <c r="B366" s="15"/>
      <c r="G366" s="69"/>
      <c r="H366" s="20" t="s">
        <v>438</v>
      </c>
      <c r="I366" s="20" t="s">
        <v>439</v>
      </c>
      <c r="J366" s="8" t="s">
        <v>440</v>
      </c>
    </row>
    <row r="367" spans="2:10" hidden="1">
      <c r="B367" s="15"/>
      <c r="G367" s="69"/>
      <c r="H367" s="20"/>
      <c r="I367" s="20" t="s">
        <v>441</v>
      </c>
      <c r="J367" s="8"/>
    </row>
    <row r="368" spans="2:10" hidden="1">
      <c r="B368" s="15"/>
      <c r="G368" s="69"/>
      <c r="H368" s="20" t="s">
        <v>434</v>
      </c>
      <c r="I368" s="20" t="s">
        <v>106</v>
      </c>
      <c r="J368" s="8" t="s">
        <v>106</v>
      </c>
    </row>
    <row r="369" spans="2:11" ht="12.75" hidden="1" thickBot="1">
      <c r="B369" s="15"/>
      <c r="G369" s="130"/>
      <c r="H369" s="117"/>
      <c r="I369" s="86">
        <f>J363*H369/1000</f>
        <v>0</v>
      </c>
      <c r="J369" s="44">
        <f>+I363+I369</f>
        <v>0</v>
      </c>
    </row>
    <row r="370" spans="2:11" hidden="1">
      <c r="B370" s="15"/>
    </row>
    <row r="371" spans="2:11" hidden="1">
      <c r="B371" s="1" t="s">
        <v>442</v>
      </c>
      <c r="C371" s="203"/>
      <c r="D371" s="203"/>
      <c r="E371" s="203"/>
      <c r="F371" s="203"/>
      <c r="G371" s="203"/>
      <c r="H371" s="203"/>
      <c r="I371" s="203"/>
      <c r="J371" s="203"/>
      <c r="K371" s="203"/>
    </row>
    <row r="372" spans="2:11" hidden="1">
      <c r="B372" s="1" t="s">
        <v>443</v>
      </c>
      <c r="C372" s="203"/>
      <c r="D372" s="203"/>
      <c r="E372" s="203"/>
      <c r="F372" s="203"/>
      <c r="G372" s="203"/>
      <c r="H372" s="203"/>
      <c r="I372" s="203"/>
      <c r="J372" s="203"/>
      <c r="K372" s="203"/>
    </row>
    <row r="373" spans="2:11" hidden="1">
      <c r="B373" s="1" t="s">
        <v>444</v>
      </c>
      <c r="C373" s="203"/>
      <c r="D373" s="203"/>
      <c r="E373" s="203"/>
      <c r="F373" s="203"/>
      <c r="G373" s="203"/>
      <c r="H373" s="203"/>
      <c r="I373" s="203"/>
      <c r="J373" s="203"/>
      <c r="K373" s="203"/>
    </row>
    <row r="374" spans="2:11" hidden="1">
      <c r="B374" s="204" t="s">
        <v>144</v>
      </c>
      <c r="C374" s="205" t="s">
        <v>445</v>
      </c>
      <c r="D374" s="206"/>
      <c r="E374" s="207" t="s">
        <v>79</v>
      </c>
      <c r="F374" s="207" t="s">
        <v>273</v>
      </c>
      <c r="G374" s="208" t="s">
        <v>446</v>
      </c>
      <c r="H374" s="203"/>
      <c r="I374" s="203"/>
      <c r="J374" s="203"/>
      <c r="K374" s="203"/>
    </row>
    <row r="375" spans="2:11" hidden="1">
      <c r="B375" s="9"/>
      <c r="C375" s="45" t="s">
        <v>447</v>
      </c>
      <c r="D375" s="209" t="s">
        <v>448</v>
      </c>
      <c r="E375" s="209" t="s">
        <v>449</v>
      </c>
      <c r="F375" s="209" t="s">
        <v>450</v>
      </c>
      <c r="G375" s="210" t="s">
        <v>451</v>
      </c>
      <c r="H375" s="203"/>
      <c r="I375" s="203"/>
      <c r="J375" s="203"/>
      <c r="K375" s="203"/>
    </row>
    <row r="376" spans="2:11" hidden="1">
      <c r="B376" s="9"/>
      <c r="C376" s="45"/>
      <c r="D376" s="209"/>
      <c r="E376" s="209"/>
      <c r="F376" s="209"/>
      <c r="G376" s="211"/>
      <c r="H376" s="203"/>
      <c r="I376" s="203"/>
      <c r="J376" s="203"/>
      <c r="K376" s="203"/>
    </row>
    <row r="377" spans="2:11" hidden="1">
      <c r="B377" s="9" t="s">
        <v>452</v>
      </c>
      <c r="C377" s="45"/>
      <c r="D377" s="209" t="s">
        <v>453</v>
      </c>
      <c r="E377" s="209" t="s">
        <v>454</v>
      </c>
      <c r="F377" s="209" t="s">
        <v>455</v>
      </c>
      <c r="G377" s="212" t="s">
        <v>456</v>
      </c>
      <c r="H377" s="203"/>
      <c r="I377" s="203"/>
      <c r="J377" s="203"/>
      <c r="K377" s="203"/>
    </row>
    <row r="378" spans="2:11" hidden="1">
      <c r="B378" s="13"/>
      <c r="C378" s="55"/>
      <c r="D378" s="55"/>
      <c r="E378" s="55"/>
      <c r="F378" s="55"/>
      <c r="G378" s="213">
        <f>(+E378-F378)*D378</f>
        <v>0</v>
      </c>
      <c r="H378" s="203"/>
      <c r="I378" s="203"/>
      <c r="J378" s="203"/>
      <c r="K378" s="203"/>
    </row>
    <row r="379" spans="2:11" hidden="1">
      <c r="B379" s="13"/>
      <c r="C379" s="55"/>
      <c r="D379" s="55"/>
      <c r="E379" s="55"/>
      <c r="F379" s="55"/>
      <c r="G379" s="213">
        <f>(+E379-F379)*D379</f>
        <v>0</v>
      </c>
      <c r="H379" s="203"/>
      <c r="I379" s="203"/>
      <c r="J379" s="203"/>
      <c r="K379" s="203"/>
    </row>
    <row r="380" spans="2:11" ht="12.75" hidden="1" thickBot="1">
      <c r="B380" s="43" t="s">
        <v>457</v>
      </c>
      <c r="C380" s="214"/>
      <c r="D380" s="128"/>
      <c r="E380" s="128"/>
      <c r="F380" s="128"/>
      <c r="G380" s="44">
        <f>SUM(G378:G379)</f>
        <v>0</v>
      </c>
      <c r="H380" s="203"/>
      <c r="I380" s="203"/>
      <c r="J380" s="203"/>
      <c r="K380" s="203"/>
    </row>
    <row r="381" spans="2:11" hidden="1">
      <c r="B381" s="15"/>
      <c r="C381" s="45"/>
      <c r="D381" s="45"/>
      <c r="E381" s="45"/>
      <c r="F381" s="45"/>
      <c r="G381" s="203"/>
      <c r="H381" s="203"/>
      <c r="I381" s="203"/>
      <c r="J381" s="203"/>
      <c r="K381" s="203"/>
    </row>
    <row r="382" spans="2:11" hidden="1">
      <c r="B382" s="1" t="s">
        <v>458</v>
      </c>
      <c r="C382" s="203"/>
      <c r="D382" s="203"/>
      <c r="E382" s="203"/>
      <c r="F382" s="203"/>
      <c r="G382" s="203"/>
      <c r="H382" s="203"/>
      <c r="I382" s="203"/>
      <c r="J382" s="203"/>
      <c r="K382" s="203"/>
    </row>
    <row r="383" spans="2:11" hidden="1">
      <c r="B383" s="204" t="s">
        <v>144</v>
      </c>
      <c r="C383" s="207" t="s">
        <v>459</v>
      </c>
      <c r="D383" s="215"/>
      <c r="E383" s="215" t="s">
        <v>460</v>
      </c>
      <c r="F383" s="215"/>
      <c r="G383" s="206"/>
    </row>
    <row r="384" spans="2:11" hidden="1">
      <c r="B384" s="9" t="s">
        <v>461</v>
      </c>
      <c r="C384" s="209" t="s">
        <v>462</v>
      </c>
      <c r="D384" s="216" t="s">
        <v>463</v>
      </c>
      <c r="E384" s="217" t="s">
        <v>464</v>
      </c>
      <c r="F384" s="217" t="s">
        <v>27</v>
      </c>
      <c r="G384" s="217" t="s">
        <v>465</v>
      </c>
    </row>
    <row r="385" spans="2:11" hidden="1">
      <c r="B385" s="9"/>
      <c r="C385" s="50"/>
      <c r="D385" s="218" t="s">
        <v>466</v>
      </c>
      <c r="E385" s="209" t="s">
        <v>467</v>
      </c>
      <c r="F385" s="209" t="s">
        <v>468</v>
      </c>
      <c r="G385" s="209" t="s">
        <v>469</v>
      </c>
    </row>
    <row r="386" spans="2:11" hidden="1">
      <c r="B386" s="9"/>
      <c r="C386" s="209"/>
      <c r="D386" s="219"/>
      <c r="E386" s="209" t="s">
        <v>470</v>
      </c>
      <c r="F386" s="209"/>
      <c r="G386" s="209" t="s">
        <v>471</v>
      </c>
    </row>
    <row r="387" spans="2:11" hidden="1">
      <c r="B387" s="9" t="s">
        <v>472</v>
      </c>
      <c r="C387" s="209" t="s">
        <v>473</v>
      </c>
      <c r="D387" s="219" t="s">
        <v>474</v>
      </c>
      <c r="E387" s="209" t="s">
        <v>475</v>
      </c>
      <c r="F387" s="220" t="s">
        <v>476</v>
      </c>
      <c r="G387" s="209" t="s">
        <v>477</v>
      </c>
    </row>
    <row r="388" spans="2:11" hidden="1">
      <c r="B388" s="13"/>
      <c r="C388" s="55"/>
      <c r="D388" s="55"/>
      <c r="E388" s="124">
        <f>+C388*D388</f>
        <v>0</v>
      </c>
      <c r="F388" s="55"/>
      <c r="G388" s="55">
        <f>+E388*F388/1000</f>
        <v>0</v>
      </c>
    </row>
    <row r="389" spans="2:11" hidden="1">
      <c r="B389" s="13"/>
      <c r="C389" s="55"/>
      <c r="D389" s="55"/>
      <c r="E389" s="124">
        <f>+C389*D389</f>
        <v>0</v>
      </c>
      <c r="F389" s="55"/>
      <c r="G389" s="55">
        <f>+E389*F389/1000</f>
        <v>0</v>
      </c>
    </row>
    <row r="390" spans="2:11" ht="12.75" hidden="1" thickBot="1">
      <c r="B390" s="9" t="s">
        <v>457</v>
      </c>
      <c r="C390" s="221"/>
      <c r="D390" s="222"/>
      <c r="E390" s="221"/>
      <c r="F390" s="222"/>
      <c r="G390" s="117">
        <f>SUM(G388:G389)</f>
        <v>0</v>
      </c>
    </row>
    <row r="391" spans="2:11" hidden="1">
      <c r="B391" s="48"/>
      <c r="C391" s="223"/>
      <c r="D391" s="223"/>
      <c r="E391" s="224"/>
      <c r="F391" s="224"/>
      <c r="G391" s="224"/>
      <c r="H391" s="225"/>
      <c r="I391" s="225"/>
    </row>
    <row r="392" spans="2:11" hidden="1">
      <c r="B392" s="15"/>
      <c r="C392" s="45"/>
      <c r="D392" s="45"/>
      <c r="E392" s="226"/>
      <c r="F392" s="227"/>
      <c r="G392" s="215"/>
      <c r="H392" s="215" t="s">
        <v>478</v>
      </c>
      <c r="I392" s="215"/>
      <c r="J392" s="228"/>
      <c r="K392" s="225"/>
    </row>
    <row r="393" spans="2:11" hidden="1">
      <c r="C393" s="203"/>
      <c r="D393" s="203"/>
      <c r="E393" s="225"/>
      <c r="F393" s="229" t="s">
        <v>479</v>
      </c>
      <c r="G393" s="217" t="s">
        <v>480</v>
      </c>
      <c r="H393" s="217" t="s">
        <v>481</v>
      </c>
      <c r="I393" s="28" t="s">
        <v>482</v>
      </c>
      <c r="J393" s="230" t="s">
        <v>30</v>
      </c>
    </row>
    <row r="394" spans="2:11" hidden="1">
      <c r="C394" s="203"/>
      <c r="D394" s="203"/>
      <c r="E394" s="225"/>
      <c r="F394" s="231" t="s">
        <v>466</v>
      </c>
      <c r="G394" s="209" t="s">
        <v>467</v>
      </c>
      <c r="H394" s="209" t="s">
        <v>468</v>
      </c>
      <c r="I394" s="232" t="s">
        <v>469</v>
      </c>
      <c r="J394" s="210"/>
    </row>
    <row r="395" spans="2:11" hidden="1">
      <c r="C395" s="203"/>
      <c r="D395" s="203"/>
      <c r="E395" s="225"/>
      <c r="F395" s="231"/>
      <c r="G395" s="209" t="s">
        <v>483</v>
      </c>
      <c r="H395" s="209"/>
      <c r="I395" s="232" t="s">
        <v>484</v>
      </c>
      <c r="J395" s="210" t="s">
        <v>485</v>
      </c>
    </row>
    <row r="396" spans="2:11" hidden="1">
      <c r="C396" s="203"/>
      <c r="D396" s="203"/>
      <c r="E396" s="225"/>
      <c r="F396" s="233" t="s">
        <v>474</v>
      </c>
      <c r="G396" s="209" t="s">
        <v>475</v>
      </c>
      <c r="H396" s="220" t="s">
        <v>476</v>
      </c>
      <c r="I396" s="232" t="s">
        <v>477</v>
      </c>
      <c r="J396" s="212" t="s">
        <v>477</v>
      </c>
    </row>
    <row r="397" spans="2:11" hidden="1">
      <c r="C397" s="203"/>
      <c r="D397" s="203"/>
      <c r="E397" s="225"/>
      <c r="F397" s="112"/>
      <c r="G397" s="124">
        <f>+C388*F397</f>
        <v>0</v>
      </c>
      <c r="H397" s="55"/>
      <c r="I397" s="30">
        <f>+G397*H397/1000</f>
        <v>0</v>
      </c>
      <c r="J397" s="31"/>
    </row>
    <row r="398" spans="2:11" hidden="1">
      <c r="C398" s="203"/>
      <c r="D398" s="203"/>
      <c r="E398" s="225"/>
      <c r="F398" s="112"/>
      <c r="G398" s="124">
        <f>+C389*F398</f>
        <v>0</v>
      </c>
      <c r="H398" s="55"/>
      <c r="I398" s="30">
        <f>+G398*H398/1000</f>
        <v>0</v>
      </c>
      <c r="J398" s="31"/>
    </row>
    <row r="399" spans="2:11" ht="12.75" hidden="1" thickBot="1">
      <c r="C399" s="203"/>
      <c r="D399" s="203"/>
      <c r="E399" s="225"/>
      <c r="F399" s="197"/>
      <c r="G399" s="196"/>
      <c r="H399" s="128"/>
      <c r="I399" s="59">
        <f>SUM(I397:I398)</f>
        <v>0</v>
      </c>
      <c r="J399" s="44">
        <f>+G390-I399</f>
        <v>0</v>
      </c>
    </row>
    <row r="400" spans="2:11" hidden="1">
      <c r="C400" s="203"/>
      <c r="D400" s="203"/>
      <c r="E400" s="225"/>
      <c r="F400" s="225"/>
      <c r="G400" s="225"/>
      <c r="H400" s="225"/>
      <c r="I400" s="16"/>
      <c r="J400" s="226"/>
    </row>
    <row r="401" spans="2:11" hidden="1">
      <c r="C401" s="203"/>
      <c r="D401" s="203"/>
      <c r="E401" s="203"/>
      <c r="F401" s="203"/>
      <c r="G401" s="203"/>
      <c r="H401" s="203"/>
      <c r="I401" s="203"/>
      <c r="J401" s="203"/>
      <c r="K401" s="203"/>
    </row>
    <row r="402" spans="2:11" hidden="1">
      <c r="B402" s="1" t="s">
        <v>486</v>
      </c>
      <c r="C402" s="203"/>
      <c r="D402" s="203"/>
      <c r="E402" s="203"/>
      <c r="F402" s="203"/>
      <c r="G402" s="203"/>
      <c r="H402" s="203"/>
      <c r="I402" s="203"/>
      <c r="J402" s="203"/>
      <c r="K402" s="203"/>
    </row>
    <row r="403" spans="2:11" hidden="1">
      <c r="B403" s="204" t="s">
        <v>144</v>
      </c>
      <c r="C403" s="205" t="s">
        <v>487</v>
      </c>
      <c r="D403" s="215"/>
      <c r="E403" s="215"/>
      <c r="F403" s="227" t="s">
        <v>488</v>
      </c>
      <c r="G403" s="215"/>
      <c r="H403" s="206"/>
      <c r="I403" s="208"/>
      <c r="J403" s="203"/>
      <c r="K403" s="203"/>
    </row>
    <row r="404" spans="2:11" hidden="1">
      <c r="B404" s="9" t="s">
        <v>461</v>
      </c>
      <c r="C404" s="217" t="s">
        <v>489</v>
      </c>
      <c r="D404" s="217" t="s">
        <v>490</v>
      </c>
      <c r="E404" s="28" t="s">
        <v>491</v>
      </c>
      <c r="F404" s="229" t="s">
        <v>492</v>
      </c>
      <c r="G404" s="217" t="s">
        <v>493</v>
      </c>
      <c r="H404" s="217" t="s">
        <v>494</v>
      </c>
      <c r="I404" s="210" t="s">
        <v>30</v>
      </c>
      <c r="J404" s="203"/>
      <c r="K404" s="203"/>
    </row>
    <row r="405" spans="2:11" hidden="1">
      <c r="B405" s="9"/>
      <c r="C405" s="209"/>
      <c r="D405" s="209"/>
      <c r="E405" s="232" t="s">
        <v>495</v>
      </c>
      <c r="F405" s="231"/>
      <c r="G405" s="209"/>
      <c r="H405" s="209" t="s">
        <v>496</v>
      </c>
      <c r="I405" s="210" t="s">
        <v>497</v>
      </c>
      <c r="J405" s="203"/>
      <c r="K405" s="203"/>
    </row>
    <row r="406" spans="2:11" hidden="1">
      <c r="B406" s="9" t="s">
        <v>498</v>
      </c>
      <c r="C406" s="209" t="s">
        <v>454</v>
      </c>
      <c r="D406" s="209" t="s">
        <v>499</v>
      </c>
      <c r="E406" s="234" t="s">
        <v>500</v>
      </c>
      <c r="F406" s="231" t="s">
        <v>501</v>
      </c>
      <c r="G406" s="209" t="s">
        <v>502</v>
      </c>
      <c r="H406" s="220" t="s">
        <v>500</v>
      </c>
      <c r="I406" s="212" t="s">
        <v>48</v>
      </c>
      <c r="J406" s="203"/>
      <c r="K406" s="203"/>
    </row>
    <row r="407" spans="2:11" hidden="1">
      <c r="B407" s="13"/>
      <c r="C407" s="55"/>
      <c r="D407" s="55"/>
      <c r="E407" s="235">
        <f>+C407*D407/1000</f>
        <v>0</v>
      </c>
      <c r="F407" s="112"/>
      <c r="G407" s="55"/>
      <c r="H407" s="236">
        <f>+F407*G407/1000</f>
        <v>0</v>
      </c>
      <c r="I407" s="82">
        <f>+H407-E407</f>
        <v>0</v>
      </c>
      <c r="J407" s="203"/>
      <c r="K407" s="203"/>
    </row>
    <row r="408" spans="2:11" hidden="1">
      <c r="B408" s="13"/>
      <c r="C408" s="56"/>
      <c r="D408" s="56"/>
      <c r="E408" s="235">
        <f>+C408*D408/1000</f>
        <v>0</v>
      </c>
      <c r="F408" s="112"/>
      <c r="G408" s="55"/>
      <c r="H408" s="236">
        <f>+F408*G408/1000</f>
        <v>0</v>
      </c>
      <c r="I408" s="82">
        <f>+H408-E408</f>
        <v>0</v>
      </c>
      <c r="J408" s="203"/>
      <c r="K408" s="203"/>
    </row>
    <row r="409" spans="2:11" ht="12.75" hidden="1" thickBot="1">
      <c r="B409" s="43" t="s">
        <v>457</v>
      </c>
      <c r="C409" s="237"/>
      <c r="D409" s="237"/>
      <c r="E409" s="59">
        <f>SUM(E407:E408)</f>
        <v>0</v>
      </c>
      <c r="F409" s="197"/>
      <c r="G409" s="128"/>
      <c r="H409" s="117">
        <f>SUM(H407:H408)</f>
        <v>0</v>
      </c>
      <c r="I409" s="44">
        <f>SUM(I407:I408)</f>
        <v>0</v>
      </c>
      <c r="J409" s="203"/>
      <c r="K409" s="203"/>
    </row>
    <row r="410" spans="2:11" hidden="1">
      <c r="C410" s="203"/>
      <c r="D410" s="203"/>
      <c r="E410" s="203"/>
      <c r="F410" s="203"/>
      <c r="G410" s="203"/>
      <c r="H410" s="203"/>
      <c r="I410" s="203"/>
      <c r="J410" s="203"/>
      <c r="K410" s="203"/>
    </row>
    <row r="411" spans="2:11" hidden="1">
      <c r="B411" s="1" t="s">
        <v>503</v>
      </c>
      <c r="C411" s="203"/>
      <c r="D411" s="203"/>
      <c r="E411" s="203"/>
      <c r="F411" s="203"/>
      <c r="G411" s="203"/>
      <c r="H411" s="203"/>
      <c r="I411" s="203"/>
      <c r="J411" s="203"/>
      <c r="K411" s="203"/>
    </row>
    <row r="412" spans="2:11" hidden="1">
      <c r="C412" s="238" t="s">
        <v>504</v>
      </c>
      <c r="D412" s="239"/>
      <c r="E412" s="203"/>
      <c r="F412" s="203"/>
      <c r="G412" s="203"/>
      <c r="H412" s="203"/>
      <c r="I412" s="203"/>
      <c r="J412" s="203"/>
      <c r="K412" s="203"/>
    </row>
    <row r="413" spans="2:11" hidden="1">
      <c r="C413" s="30">
        <f>+G380+J399+I409</f>
        <v>0</v>
      </c>
      <c r="D413" s="240" t="s">
        <v>505</v>
      </c>
      <c r="E413" s="203"/>
      <c r="F413" s="203"/>
      <c r="G413" s="203"/>
      <c r="H413" s="203"/>
      <c r="I413" s="203"/>
      <c r="J413" s="203"/>
      <c r="K413" s="203"/>
    </row>
    <row r="414" spans="2:11" hidden="1">
      <c r="C414" s="203"/>
      <c r="D414" s="203"/>
      <c r="E414" s="203"/>
      <c r="F414" s="203"/>
      <c r="G414" s="203"/>
      <c r="H414" s="203"/>
      <c r="I414" s="203"/>
      <c r="J414" s="203"/>
      <c r="K414" s="203"/>
    </row>
    <row r="415" spans="2:11" hidden="1">
      <c r="C415" s="203"/>
      <c r="D415" s="203"/>
      <c r="E415" s="203"/>
      <c r="F415" s="203"/>
      <c r="G415" s="203"/>
      <c r="H415" s="203"/>
      <c r="I415" s="203"/>
      <c r="J415" s="203"/>
      <c r="K415" s="203"/>
    </row>
    <row r="416" spans="2:11" hidden="1">
      <c r="C416" s="203"/>
      <c r="D416" s="203"/>
      <c r="E416" s="203"/>
      <c r="F416" s="203"/>
      <c r="G416" s="203"/>
      <c r="H416" s="203"/>
      <c r="I416" s="203"/>
      <c r="J416" s="203"/>
      <c r="K416" s="203"/>
    </row>
    <row r="417" spans="2:11" hidden="1">
      <c r="C417" s="203"/>
      <c r="D417" s="203"/>
      <c r="E417" s="203"/>
      <c r="F417" s="203"/>
      <c r="G417" s="203"/>
      <c r="H417" s="203"/>
      <c r="I417" s="203"/>
      <c r="J417" s="203"/>
      <c r="K417" s="203"/>
    </row>
    <row r="418" spans="2:11" hidden="1">
      <c r="B418" s="1" t="s">
        <v>506</v>
      </c>
      <c r="C418" s="203"/>
      <c r="D418" s="203"/>
      <c r="E418" s="203"/>
      <c r="F418" s="203"/>
      <c r="G418" s="203"/>
      <c r="H418" s="203"/>
      <c r="I418" s="203"/>
      <c r="J418" s="203"/>
      <c r="K418" s="203"/>
    </row>
    <row r="419" spans="2:11" hidden="1">
      <c r="B419" s="1" t="s">
        <v>507</v>
      </c>
      <c r="C419" s="203"/>
      <c r="D419" s="203"/>
      <c r="E419" s="203"/>
      <c r="F419" s="203"/>
      <c r="G419" s="203"/>
      <c r="H419" s="203"/>
      <c r="I419" s="203"/>
      <c r="J419" s="203"/>
      <c r="K419" s="203"/>
    </row>
    <row r="420" spans="2:11" hidden="1">
      <c r="B420" s="204" t="s">
        <v>144</v>
      </c>
      <c r="C420" s="223" t="s">
        <v>271</v>
      </c>
      <c r="D420" s="241" t="s">
        <v>79</v>
      </c>
      <c r="E420" s="242" t="s">
        <v>273</v>
      </c>
      <c r="F420" s="208" t="s">
        <v>30</v>
      </c>
      <c r="J420" s="203"/>
      <c r="K420" s="203"/>
    </row>
    <row r="421" spans="2:11" hidden="1">
      <c r="B421" s="9"/>
      <c r="C421" s="45" t="s">
        <v>508</v>
      </c>
      <c r="D421" s="232" t="s">
        <v>449</v>
      </c>
      <c r="E421" s="231" t="s">
        <v>449</v>
      </c>
      <c r="F421" s="210" t="s">
        <v>451</v>
      </c>
      <c r="J421" s="203"/>
      <c r="K421" s="203"/>
    </row>
    <row r="422" spans="2:11" hidden="1">
      <c r="B422" s="9"/>
      <c r="C422" s="45" t="s">
        <v>509</v>
      </c>
      <c r="D422" s="232"/>
      <c r="E422" s="231"/>
      <c r="F422" s="210"/>
      <c r="J422" s="203"/>
      <c r="K422" s="203"/>
    </row>
    <row r="423" spans="2:11" hidden="1">
      <c r="B423" s="9" t="s">
        <v>510</v>
      </c>
      <c r="C423" s="45" t="s">
        <v>511</v>
      </c>
      <c r="D423" s="232" t="s">
        <v>512</v>
      </c>
      <c r="E423" s="231" t="s">
        <v>513</v>
      </c>
      <c r="F423" s="210" t="s">
        <v>477</v>
      </c>
      <c r="J423" s="203"/>
      <c r="K423" s="203"/>
    </row>
    <row r="424" spans="2:11" hidden="1">
      <c r="B424" s="13"/>
      <c r="C424" s="55"/>
      <c r="D424" s="30"/>
      <c r="E424" s="112"/>
      <c r="F424" s="243">
        <f>(+D424-E424)*C424/1000</f>
        <v>0</v>
      </c>
      <c r="J424" s="203"/>
      <c r="K424" s="203"/>
    </row>
    <row r="425" spans="2:11" hidden="1">
      <c r="B425" s="13"/>
      <c r="C425" s="55"/>
      <c r="D425" s="30"/>
      <c r="E425" s="112"/>
      <c r="F425" s="243">
        <f>(+D425-E425)*C425/1000</f>
        <v>0</v>
      </c>
      <c r="J425" s="203"/>
      <c r="K425" s="203"/>
    </row>
    <row r="426" spans="2:11" ht="12.75" hidden="1" thickBot="1">
      <c r="B426" s="43" t="s">
        <v>457</v>
      </c>
      <c r="C426" s="127">
        <f>SUM(C424:C425)</f>
        <v>0</v>
      </c>
      <c r="D426" s="196"/>
      <c r="E426" s="197"/>
      <c r="F426" s="44">
        <f>SUM(F424:F425)</f>
        <v>0</v>
      </c>
      <c r="J426" s="203"/>
      <c r="K426" s="203"/>
    </row>
    <row r="427" spans="2:11" hidden="1">
      <c r="C427" s="45"/>
      <c r="D427" s="45"/>
      <c r="E427" s="45"/>
      <c r="F427" s="45"/>
      <c r="J427" s="203"/>
      <c r="K427" s="203"/>
    </row>
    <row r="428" spans="2:11" hidden="1">
      <c r="C428" s="45"/>
      <c r="D428" s="45"/>
      <c r="E428" s="45"/>
      <c r="F428" s="45"/>
      <c r="J428" s="203"/>
      <c r="K428" s="203"/>
    </row>
    <row r="429" spans="2:11" hidden="1">
      <c r="B429" s="1" t="s">
        <v>514</v>
      </c>
      <c r="C429" s="45"/>
      <c r="D429" s="45"/>
      <c r="E429" s="45"/>
      <c r="F429" s="45"/>
      <c r="J429" s="203"/>
      <c r="K429" s="203"/>
    </row>
    <row r="430" spans="2:11" hidden="1">
      <c r="B430" s="204" t="s">
        <v>144</v>
      </c>
      <c r="C430" s="205"/>
      <c r="D430" s="215" t="s">
        <v>515</v>
      </c>
      <c r="E430" s="215"/>
      <c r="F430" s="244"/>
      <c r="G430" s="245" t="s">
        <v>516</v>
      </c>
      <c r="H430" s="245"/>
      <c r="I430" s="246" t="s">
        <v>30</v>
      </c>
    </row>
    <row r="431" spans="2:11" hidden="1">
      <c r="B431" s="9"/>
      <c r="C431" s="219" t="s">
        <v>517</v>
      </c>
      <c r="D431" s="45" t="s">
        <v>518</v>
      </c>
      <c r="E431" s="54" t="s">
        <v>519</v>
      </c>
      <c r="F431" s="247" t="s">
        <v>520</v>
      </c>
      <c r="G431" s="16" t="s">
        <v>521</v>
      </c>
      <c r="H431" s="248" t="s">
        <v>522</v>
      </c>
      <c r="I431" s="249"/>
    </row>
    <row r="432" spans="2:11" hidden="1">
      <c r="B432" s="9"/>
      <c r="C432" s="219" t="s">
        <v>523</v>
      </c>
      <c r="D432" s="45" t="s">
        <v>524</v>
      </c>
      <c r="E432" s="54" t="s">
        <v>525</v>
      </c>
      <c r="F432" s="250" t="s">
        <v>523</v>
      </c>
      <c r="G432" s="16" t="s">
        <v>524</v>
      </c>
      <c r="H432" s="248" t="s">
        <v>526</v>
      </c>
      <c r="I432" s="249" t="s">
        <v>527</v>
      </c>
    </row>
    <row r="433" spans="2:11" hidden="1">
      <c r="B433" s="9"/>
      <c r="C433" s="219"/>
      <c r="D433" s="45"/>
      <c r="E433" s="232" t="s">
        <v>528</v>
      </c>
      <c r="F433" s="250"/>
      <c r="G433" s="16"/>
      <c r="H433" s="248" t="s">
        <v>529</v>
      </c>
      <c r="I433" s="249"/>
    </row>
    <row r="434" spans="2:11" hidden="1">
      <c r="B434" s="22" t="s">
        <v>530</v>
      </c>
      <c r="C434" s="219" t="s">
        <v>531</v>
      </c>
      <c r="D434" s="45" t="s">
        <v>532</v>
      </c>
      <c r="E434" s="232" t="s">
        <v>533</v>
      </c>
      <c r="F434" s="251" t="s">
        <v>531</v>
      </c>
      <c r="G434" s="16" t="s">
        <v>532</v>
      </c>
      <c r="H434" s="248" t="s">
        <v>533</v>
      </c>
      <c r="I434" s="252" t="s">
        <v>533</v>
      </c>
    </row>
    <row r="435" spans="2:11" s="110" customFormat="1" hidden="1">
      <c r="B435" s="253"/>
      <c r="C435" s="55"/>
      <c r="D435" s="55"/>
      <c r="E435" s="30">
        <f>+C435*D435/1000</f>
        <v>0</v>
      </c>
      <c r="F435" s="112"/>
      <c r="G435" s="55"/>
      <c r="H435" s="30">
        <f>+F435*G435/1000</f>
        <v>0</v>
      </c>
      <c r="I435" s="31"/>
    </row>
    <row r="436" spans="2:11" s="110" customFormat="1" hidden="1">
      <c r="B436" s="253"/>
      <c r="C436" s="55"/>
      <c r="D436" s="55"/>
      <c r="E436" s="30">
        <f>+C436*D436/1000</f>
        <v>0</v>
      </c>
      <c r="F436" s="112"/>
      <c r="G436" s="55"/>
      <c r="H436" s="30">
        <f>+F436*G436/1000</f>
        <v>0</v>
      </c>
      <c r="I436" s="254"/>
    </row>
    <row r="437" spans="2:11" s="110" customFormat="1" ht="12.75" hidden="1" thickBot="1">
      <c r="B437" s="255" t="s">
        <v>457</v>
      </c>
      <c r="C437" s="57"/>
      <c r="D437" s="58"/>
      <c r="E437" s="256">
        <f>SUM(E435:E436)</f>
        <v>0</v>
      </c>
      <c r="F437" s="257"/>
      <c r="G437" s="58"/>
      <c r="H437" s="258">
        <f>SUM(H435:H436)</f>
        <v>0</v>
      </c>
      <c r="I437" s="259">
        <f>+E437-H437</f>
        <v>0</v>
      </c>
    </row>
    <row r="438" spans="2:11" s="110" customFormat="1" hidden="1">
      <c r="E438" s="260"/>
      <c r="F438" s="260"/>
      <c r="H438" s="260"/>
      <c r="I438" s="260"/>
    </row>
    <row r="439" spans="2:11" hidden="1">
      <c r="B439" s="1" t="s">
        <v>534</v>
      </c>
      <c r="C439" s="203"/>
      <c r="D439" s="203"/>
      <c r="E439" s="203"/>
      <c r="F439" s="203"/>
      <c r="G439" s="203"/>
      <c r="H439" s="203"/>
      <c r="I439" s="203"/>
      <c r="J439" s="203"/>
      <c r="K439" s="203"/>
    </row>
    <row r="440" spans="2:11" hidden="1">
      <c r="B440" s="204" t="s">
        <v>144</v>
      </c>
      <c r="C440" s="205" t="s">
        <v>535</v>
      </c>
      <c r="D440" s="215"/>
      <c r="E440" s="215"/>
      <c r="F440" s="227" t="s">
        <v>536</v>
      </c>
      <c r="G440" s="215"/>
      <c r="H440" s="206"/>
      <c r="I440" s="208"/>
      <c r="J440" s="203"/>
      <c r="K440" s="203"/>
    </row>
    <row r="441" spans="2:11" hidden="1">
      <c r="B441" s="9" t="s">
        <v>461</v>
      </c>
      <c r="C441" s="217" t="s">
        <v>489</v>
      </c>
      <c r="D441" s="217" t="s">
        <v>490</v>
      </c>
      <c r="E441" s="28" t="s">
        <v>491</v>
      </c>
      <c r="F441" s="229" t="s">
        <v>492</v>
      </c>
      <c r="G441" s="217" t="s">
        <v>493</v>
      </c>
      <c r="H441" s="217" t="s">
        <v>494</v>
      </c>
      <c r="I441" s="210" t="s">
        <v>30</v>
      </c>
      <c r="J441" s="203"/>
      <c r="K441" s="203"/>
    </row>
    <row r="442" spans="2:11" hidden="1">
      <c r="B442" s="9"/>
      <c r="C442" s="209"/>
      <c r="D442" s="209"/>
      <c r="E442" s="232" t="s">
        <v>495</v>
      </c>
      <c r="F442" s="231"/>
      <c r="G442" s="209"/>
      <c r="H442" s="209" t="s">
        <v>496</v>
      </c>
      <c r="I442" s="210" t="s">
        <v>497</v>
      </c>
      <c r="J442" s="203"/>
      <c r="K442" s="203"/>
    </row>
    <row r="443" spans="2:11" hidden="1">
      <c r="B443" s="9" t="s">
        <v>537</v>
      </c>
      <c r="C443" s="209" t="s">
        <v>454</v>
      </c>
      <c r="D443" s="209" t="s">
        <v>538</v>
      </c>
      <c r="E443" s="234" t="s">
        <v>500</v>
      </c>
      <c r="F443" s="231" t="s">
        <v>539</v>
      </c>
      <c r="G443" s="209" t="s">
        <v>499</v>
      </c>
      <c r="H443" s="220" t="s">
        <v>500</v>
      </c>
      <c r="I443" s="212" t="s">
        <v>48</v>
      </c>
      <c r="J443" s="203"/>
      <c r="K443" s="203"/>
    </row>
    <row r="444" spans="2:11" hidden="1">
      <c r="B444" s="13"/>
      <c r="C444" s="56"/>
      <c r="D444" s="56"/>
      <c r="E444" s="235">
        <f>+C444*D444/1000</f>
        <v>0</v>
      </c>
      <c r="F444" s="261"/>
      <c r="G444" s="56"/>
      <c r="H444" s="236">
        <f>+F444*G444/1000</f>
        <v>0</v>
      </c>
      <c r="I444" s="82">
        <f>+H444-E444</f>
        <v>0</v>
      </c>
      <c r="J444" s="203"/>
      <c r="K444" s="203"/>
    </row>
    <row r="445" spans="2:11" hidden="1">
      <c r="B445" s="13"/>
      <c r="C445" s="56"/>
      <c r="D445" s="56"/>
      <c r="E445" s="235">
        <f>+C445*D445/1000</f>
        <v>0</v>
      </c>
      <c r="F445" s="261"/>
      <c r="G445" s="56"/>
      <c r="H445" s="236">
        <f>+F445*G445/1000</f>
        <v>0</v>
      </c>
      <c r="I445" s="82">
        <f>+H445-E445</f>
        <v>0</v>
      </c>
      <c r="J445" s="203"/>
      <c r="K445" s="203"/>
    </row>
    <row r="446" spans="2:11" ht="12.75" hidden="1" thickBot="1">
      <c r="B446" s="43" t="s">
        <v>457</v>
      </c>
      <c r="C446" s="237"/>
      <c r="D446" s="237"/>
      <c r="E446" s="59">
        <f>SUM(E444:E445)</f>
        <v>0</v>
      </c>
      <c r="F446" s="262"/>
      <c r="G446" s="237"/>
      <c r="H446" s="117">
        <f>SUM(H444:H445)</f>
        <v>0</v>
      </c>
      <c r="I446" s="44">
        <f>SUM(I444:I445)</f>
        <v>0</v>
      </c>
      <c r="J446" s="203"/>
      <c r="K446" s="203"/>
    </row>
    <row r="447" spans="2:11" hidden="1">
      <c r="C447" s="203"/>
      <c r="D447" s="203"/>
      <c r="E447" s="203"/>
      <c r="F447" s="203"/>
      <c r="G447" s="203"/>
      <c r="H447" s="203"/>
      <c r="I447" s="203"/>
      <c r="J447" s="203"/>
      <c r="K447" s="203"/>
    </row>
    <row r="448" spans="2:11" hidden="1">
      <c r="C448" s="203"/>
      <c r="D448" s="203"/>
      <c r="E448" s="203"/>
      <c r="F448" s="203"/>
      <c r="G448" s="203"/>
      <c r="H448" s="203"/>
      <c r="I448" s="203"/>
      <c r="J448" s="203"/>
      <c r="K448" s="203"/>
    </row>
    <row r="449" spans="2:11" hidden="1">
      <c r="C449" s="203"/>
      <c r="D449" s="203"/>
      <c r="E449" s="203"/>
      <c r="F449" s="203"/>
      <c r="G449" s="203"/>
      <c r="H449" s="203"/>
      <c r="I449" s="203"/>
      <c r="J449" s="203"/>
      <c r="K449" s="203"/>
    </row>
    <row r="450" spans="2:11" hidden="1">
      <c r="C450" s="203"/>
      <c r="D450" s="203"/>
      <c r="E450" s="203"/>
      <c r="F450" s="203"/>
      <c r="G450" s="203"/>
      <c r="H450" s="203"/>
      <c r="I450" s="203"/>
      <c r="J450" s="203"/>
      <c r="K450" s="203"/>
    </row>
    <row r="451" spans="2:11" hidden="1">
      <c r="B451" s="1" t="s">
        <v>540</v>
      </c>
      <c r="C451" s="203"/>
      <c r="D451" s="203"/>
      <c r="E451" s="203"/>
      <c r="F451" s="203"/>
      <c r="G451" s="203"/>
      <c r="H451" s="203"/>
      <c r="I451" s="203"/>
      <c r="J451" s="203"/>
      <c r="K451" s="203"/>
    </row>
    <row r="452" spans="2:11" hidden="1">
      <c r="C452" s="238" t="s">
        <v>541</v>
      </c>
      <c r="D452" s="239"/>
      <c r="E452" s="203"/>
      <c r="F452" s="203"/>
      <c r="G452" s="203"/>
      <c r="H452" s="203"/>
      <c r="I452" s="203"/>
      <c r="J452" s="203"/>
      <c r="K452" s="203"/>
    </row>
    <row r="453" spans="2:11" hidden="1">
      <c r="C453" s="30">
        <f>+F426+I437+I446</f>
        <v>0</v>
      </c>
      <c r="D453" s="240" t="s">
        <v>505</v>
      </c>
      <c r="E453" s="203"/>
      <c r="F453" s="203"/>
      <c r="G453" s="203"/>
      <c r="H453" s="203"/>
      <c r="I453" s="203"/>
      <c r="J453" s="203"/>
      <c r="K453" s="203"/>
    </row>
    <row r="454" spans="2:11" hidden="1">
      <c r="C454" s="203"/>
      <c r="D454" s="203"/>
      <c r="E454" s="203"/>
      <c r="F454" s="203"/>
      <c r="G454" s="203"/>
      <c r="H454" s="203"/>
      <c r="I454" s="203"/>
      <c r="J454" s="203"/>
      <c r="K454" s="203"/>
    </row>
    <row r="455" spans="2:11" hidden="1">
      <c r="C455" s="203"/>
      <c r="D455" s="203"/>
      <c r="E455" s="203"/>
      <c r="F455" s="203"/>
      <c r="G455" s="203"/>
      <c r="H455" s="203"/>
      <c r="I455" s="203"/>
      <c r="J455" s="203"/>
      <c r="K455" s="203"/>
    </row>
    <row r="456" spans="2:11" hidden="1">
      <c r="C456" s="203"/>
      <c r="D456" s="203"/>
      <c r="E456" s="203"/>
      <c r="F456" s="203"/>
      <c r="G456" s="203"/>
      <c r="H456" s="203"/>
      <c r="I456" s="203"/>
      <c r="J456" s="203"/>
      <c r="K456" s="203"/>
    </row>
    <row r="457" spans="2:11" hidden="1">
      <c r="B457" s="45" t="s">
        <v>542</v>
      </c>
      <c r="C457" s="45"/>
      <c r="D457" s="45"/>
      <c r="E457" s="45"/>
      <c r="F457" s="15"/>
      <c r="G457" s="45"/>
      <c r="H457" s="45"/>
      <c r="I457" s="225"/>
      <c r="J457" s="203"/>
      <c r="K457" s="203"/>
    </row>
    <row r="458" spans="2:11" hidden="1">
      <c r="B458" s="1" t="s">
        <v>543</v>
      </c>
      <c r="C458" s="203"/>
      <c r="D458" s="203"/>
      <c r="E458" s="203"/>
      <c r="F458" s="203"/>
      <c r="G458" s="203"/>
      <c r="H458" s="203"/>
      <c r="I458" s="203"/>
      <c r="J458" s="203"/>
      <c r="K458" s="203"/>
    </row>
    <row r="459" spans="2:11" hidden="1">
      <c r="B459" s="204" t="s">
        <v>144</v>
      </c>
      <c r="C459" s="205"/>
      <c r="D459" s="215" t="s">
        <v>460</v>
      </c>
      <c r="E459" s="215"/>
      <c r="F459" s="227" t="s">
        <v>544</v>
      </c>
      <c r="G459" s="215"/>
      <c r="H459" s="215"/>
      <c r="I459" s="263"/>
    </row>
    <row r="460" spans="2:11" hidden="1">
      <c r="B460" s="9"/>
      <c r="C460" s="264" t="s">
        <v>517</v>
      </c>
      <c r="D460" s="217" t="s">
        <v>518</v>
      </c>
      <c r="E460" s="28" t="s">
        <v>519</v>
      </c>
      <c r="F460" s="229" t="s">
        <v>520</v>
      </c>
      <c r="G460" s="217" t="s">
        <v>521</v>
      </c>
      <c r="H460" s="28" t="s">
        <v>522</v>
      </c>
      <c r="I460" s="210" t="s">
        <v>30</v>
      </c>
    </row>
    <row r="461" spans="2:11" hidden="1">
      <c r="B461" s="9"/>
      <c r="C461" s="45" t="s">
        <v>523</v>
      </c>
      <c r="D461" s="209" t="s">
        <v>524</v>
      </c>
      <c r="E461" s="232" t="s">
        <v>469</v>
      </c>
      <c r="F461" s="231" t="s">
        <v>523</v>
      </c>
      <c r="G461" s="209" t="s">
        <v>524</v>
      </c>
      <c r="H461" s="232" t="s">
        <v>469</v>
      </c>
      <c r="I461" s="265"/>
    </row>
    <row r="462" spans="2:11" hidden="1">
      <c r="B462" s="9"/>
      <c r="C462" s="45"/>
      <c r="D462" s="209"/>
      <c r="E462" s="232" t="s">
        <v>495</v>
      </c>
      <c r="F462" s="231"/>
      <c r="G462" s="209"/>
      <c r="H462" s="232" t="s">
        <v>496</v>
      </c>
      <c r="I462" s="265" t="s">
        <v>545</v>
      </c>
    </row>
    <row r="463" spans="2:11" hidden="1">
      <c r="B463" s="9" t="s">
        <v>546</v>
      </c>
      <c r="C463" s="45" t="s">
        <v>547</v>
      </c>
      <c r="D463" s="209" t="s">
        <v>548</v>
      </c>
      <c r="E463" s="234" t="s">
        <v>477</v>
      </c>
      <c r="F463" s="233" t="s">
        <v>547</v>
      </c>
      <c r="G463" s="209" t="s">
        <v>548</v>
      </c>
      <c r="H463" s="220" t="s">
        <v>477</v>
      </c>
      <c r="I463" s="265" t="s">
        <v>106</v>
      </c>
    </row>
    <row r="464" spans="2:11" hidden="1">
      <c r="B464" s="13"/>
      <c r="C464" s="55"/>
      <c r="D464" s="55"/>
      <c r="E464" s="124">
        <f>+C464*D464/1000</f>
        <v>0</v>
      </c>
      <c r="F464" s="112"/>
      <c r="G464" s="55"/>
      <c r="H464" s="124">
        <f>+F464*G464/1000</f>
        <v>0</v>
      </c>
      <c r="I464" s="31"/>
    </row>
    <row r="465" spans="2:12" hidden="1">
      <c r="B465" s="13"/>
      <c r="C465" s="55"/>
      <c r="D465" s="55"/>
      <c r="E465" s="124">
        <f>+C465*D465/1000</f>
        <v>0</v>
      </c>
      <c r="F465" s="112"/>
      <c r="G465" s="55"/>
      <c r="H465" s="124">
        <f>+F465*G465/1000</f>
        <v>0</v>
      </c>
      <c r="I465" s="266"/>
    </row>
    <row r="466" spans="2:12" ht="12.75" hidden="1" thickBot="1">
      <c r="B466" s="43" t="s">
        <v>457</v>
      </c>
      <c r="C466" s="196"/>
      <c r="D466" s="128"/>
      <c r="E466" s="256">
        <f>SUM(E464:E465)</f>
        <v>0</v>
      </c>
      <c r="F466" s="267"/>
      <c r="G466" s="128"/>
      <c r="H466" s="256">
        <f>SUM(H464:H465)</f>
        <v>0</v>
      </c>
      <c r="I466" s="36">
        <f>+E466-H466</f>
        <v>0</v>
      </c>
    </row>
    <row r="467" spans="2:12" hidden="1">
      <c r="B467" s="15"/>
      <c r="C467" s="45"/>
      <c r="D467" s="45"/>
      <c r="E467" s="45"/>
      <c r="F467" s="45"/>
      <c r="G467" s="45"/>
      <c r="H467" s="203"/>
      <c r="I467" s="203"/>
      <c r="J467" s="203"/>
    </row>
    <row r="468" spans="2:12" hidden="1">
      <c r="C468" s="203"/>
      <c r="D468" s="203"/>
      <c r="E468" s="203"/>
      <c r="F468" s="203"/>
      <c r="G468" s="203"/>
      <c r="H468" s="203"/>
      <c r="I468" s="203"/>
      <c r="J468" s="203"/>
      <c r="K468" s="203"/>
    </row>
    <row r="469" spans="2:12" hidden="1">
      <c r="B469" s="1" t="s">
        <v>549</v>
      </c>
      <c r="C469" s="203"/>
      <c r="D469" s="203"/>
      <c r="E469" s="203"/>
      <c r="F469" s="203"/>
      <c r="G469" s="203"/>
      <c r="H469" s="203"/>
      <c r="I469" s="203"/>
      <c r="J469" s="203"/>
      <c r="K469" s="203"/>
    </row>
    <row r="470" spans="2:12" hidden="1">
      <c r="B470" s="204" t="s">
        <v>144</v>
      </c>
      <c r="C470" s="205"/>
      <c r="D470" s="215"/>
      <c r="E470" s="215" t="s">
        <v>550</v>
      </c>
      <c r="F470" s="215"/>
      <c r="G470" s="215"/>
      <c r="H470" s="215"/>
      <c r="I470" s="206"/>
      <c r="J470" s="203"/>
      <c r="K470" s="203"/>
    </row>
    <row r="471" spans="2:12" hidden="1">
      <c r="B471" s="9"/>
      <c r="C471" s="264" t="s">
        <v>551</v>
      </c>
      <c r="D471" s="217" t="s">
        <v>552</v>
      </c>
      <c r="E471" s="217" t="s">
        <v>553</v>
      </c>
      <c r="F471" s="217" t="s">
        <v>554</v>
      </c>
      <c r="G471" s="28" t="s">
        <v>555</v>
      </c>
      <c r="H471" s="217" t="s">
        <v>556</v>
      </c>
      <c r="I471" s="268" t="s">
        <v>557</v>
      </c>
      <c r="J471" s="203"/>
      <c r="K471" s="203"/>
    </row>
    <row r="472" spans="2:12" hidden="1">
      <c r="B472" s="9"/>
      <c r="C472" s="45" t="s">
        <v>558</v>
      </c>
      <c r="D472" s="209"/>
      <c r="E472" s="209" t="s">
        <v>495</v>
      </c>
      <c r="F472" s="209" t="s">
        <v>559</v>
      </c>
      <c r="G472" s="232"/>
      <c r="H472" s="209" t="s">
        <v>496</v>
      </c>
      <c r="I472" s="219" t="s">
        <v>560</v>
      </c>
      <c r="J472" s="203"/>
      <c r="K472" s="203"/>
    </row>
    <row r="473" spans="2:12" hidden="1">
      <c r="B473" s="9" t="s">
        <v>561</v>
      </c>
      <c r="C473" s="45" t="s">
        <v>562</v>
      </c>
      <c r="D473" s="209" t="s">
        <v>563</v>
      </c>
      <c r="E473" s="209" t="s">
        <v>564</v>
      </c>
      <c r="F473" s="209" t="s">
        <v>565</v>
      </c>
      <c r="G473" s="209" t="s">
        <v>566</v>
      </c>
      <c r="H473" s="220" t="s">
        <v>47</v>
      </c>
      <c r="I473" s="269" t="s">
        <v>567</v>
      </c>
      <c r="J473" s="203"/>
      <c r="K473" s="203"/>
    </row>
    <row r="474" spans="2:12" hidden="1">
      <c r="B474" s="270"/>
      <c r="C474" s="88"/>
      <c r="D474" s="88"/>
      <c r="E474" s="271">
        <f>+C474*D474/1000</f>
        <v>0</v>
      </c>
      <c r="F474" s="88"/>
      <c r="G474" s="88"/>
      <c r="H474" s="272">
        <f>+F474*G474/1000</f>
        <v>0</v>
      </c>
      <c r="I474" s="273"/>
      <c r="J474" s="203"/>
      <c r="K474" s="203"/>
    </row>
    <row r="475" spans="2:12" hidden="1">
      <c r="B475" s="270"/>
      <c r="C475" s="88"/>
      <c r="D475" s="88"/>
      <c r="E475" s="271">
        <f>+C475*D475/1000</f>
        <v>0</v>
      </c>
      <c r="F475" s="88"/>
      <c r="G475" s="88"/>
      <c r="H475" s="272">
        <f>+F475*G475/1000</f>
        <v>0</v>
      </c>
      <c r="I475" s="274"/>
      <c r="J475" s="203"/>
      <c r="K475" s="203"/>
    </row>
    <row r="476" spans="2:12" ht="12.75" hidden="1" thickBot="1">
      <c r="B476" s="275" t="s">
        <v>457</v>
      </c>
      <c r="C476" s="276"/>
      <c r="D476" s="277"/>
      <c r="E476" s="278">
        <f>SUM(E474:E475)</f>
        <v>0</v>
      </c>
      <c r="F476" s="277"/>
      <c r="G476" s="277"/>
      <c r="H476" s="278">
        <f>SUM(H474:H475)</f>
        <v>0</v>
      </c>
      <c r="I476" s="279">
        <f>+E476+H476</f>
        <v>0</v>
      </c>
      <c r="J476" s="203"/>
      <c r="K476" s="203"/>
    </row>
    <row r="477" spans="2:12" hidden="1">
      <c r="B477" s="280"/>
      <c r="C477" s="280"/>
      <c r="D477" s="280"/>
      <c r="E477" s="280"/>
      <c r="F477" s="280"/>
      <c r="G477" s="280"/>
      <c r="H477" s="281"/>
      <c r="I477" s="281"/>
      <c r="J477" s="203"/>
      <c r="K477" s="203"/>
    </row>
    <row r="478" spans="2:12" hidden="1">
      <c r="C478" s="282"/>
      <c r="D478" s="283"/>
      <c r="E478" s="283" t="s">
        <v>568</v>
      </c>
      <c r="F478" s="283"/>
      <c r="G478" s="283"/>
      <c r="H478" s="283"/>
      <c r="I478" s="284"/>
      <c r="J478" s="285"/>
      <c r="K478" s="203"/>
      <c r="L478" s="203"/>
    </row>
    <row r="479" spans="2:12" hidden="1">
      <c r="C479" s="286" t="s">
        <v>569</v>
      </c>
      <c r="D479" s="287" t="s">
        <v>570</v>
      </c>
      <c r="E479" s="288" t="s">
        <v>571</v>
      </c>
      <c r="F479" s="288" t="s">
        <v>572</v>
      </c>
      <c r="G479" s="289" t="s">
        <v>573</v>
      </c>
      <c r="H479" s="288" t="s">
        <v>574</v>
      </c>
      <c r="I479" s="287" t="s">
        <v>575</v>
      </c>
      <c r="J479" s="290" t="s">
        <v>576</v>
      </c>
      <c r="K479" s="203"/>
      <c r="L479" s="203"/>
    </row>
    <row r="480" spans="2:12" hidden="1">
      <c r="C480" s="291" t="s">
        <v>558</v>
      </c>
      <c r="D480" s="292"/>
      <c r="E480" s="293" t="s">
        <v>577</v>
      </c>
      <c r="F480" s="293" t="s">
        <v>559</v>
      </c>
      <c r="G480" s="294"/>
      <c r="H480" s="293" t="s">
        <v>578</v>
      </c>
      <c r="I480" s="292" t="s">
        <v>579</v>
      </c>
      <c r="J480" s="290" t="s">
        <v>580</v>
      </c>
      <c r="K480" s="203"/>
      <c r="L480" s="203"/>
    </row>
    <row r="481" spans="2:12" hidden="1">
      <c r="C481" s="295" t="s">
        <v>581</v>
      </c>
      <c r="D481" s="292" t="s">
        <v>566</v>
      </c>
      <c r="E481" s="293" t="s">
        <v>564</v>
      </c>
      <c r="F481" s="293" t="s">
        <v>565</v>
      </c>
      <c r="G481" s="293" t="s">
        <v>563</v>
      </c>
      <c r="H481" s="296" t="s">
        <v>47</v>
      </c>
      <c r="I481" s="272" t="s">
        <v>582</v>
      </c>
      <c r="J481" s="290" t="s">
        <v>48</v>
      </c>
      <c r="K481" s="203"/>
      <c r="L481" s="203"/>
    </row>
    <row r="482" spans="2:12" hidden="1">
      <c r="C482" s="297"/>
      <c r="D482" s="298"/>
      <c r="E482" s="271">
        <f>+C482*D482/1000</f>
        <v>0</v>
      </c>
      <c r="F482" s="88"/>
      <c r="G482" s="88"/>
      <c r="H482" s="272">
        <f>+F482*G482/1000</f>
        <v>0</v>
      </c>
      <c r="I482" s="273"/>
      <c r="J482" s="299"/>
      <c r="K482" s="203"/>
      <c r="L482" s="203"/>
    </row>
    <row r="483" spans="2:12" hidden="1">
      <c r="C483" s="297"/>
      <c r="D483" s="298"/>
      <c r="E483" s="271">
        <f>+C483*D483/1000</f>
        <v>0</v>
      </c>
      <c r="F483" s="88"/>
      <c r="G483" s="88"/>
      <c r="H483" s="272">
        <f>+F483*G483/1000</f>
        <v>0</v>
      </c>
      <c r="I483" s="274"/>
      <c r="J483" s="300"/>
      <c r="K483" s="203"/>
      <c r="L483" s="203"/>
    </row>
    <row r="484" spans="2:12" ht="12.75" hidden="1" thickBot="1">
      <c r="C484" s="301"/>
      <c r="D484" s="302"/>
      <c r="E484" s="278">
        <f>SUM(E482:E483)</f>
        <v>0</v>
      </c>
      <c r="F484" s="277"/>
      <c r="G484" s="277"/>
      <c r="H484" s="278">
        <f>SUM(H482:H483)</f>
        <v>0</v>
      </c>
      <c r="I484" s="279">
        <f>+E484+H484</f>
        <v>0</v>
      </c>
      <c r="J484" s="303">
        <f>+I476-I484</f>
        <v>0</v>
      </c>
      <c r="K484" s="203"/>
      <c r="L484" s="203"/>
    </row>
    <row r="485" spans="2:12" hidden="1">
      <c r="C485" s="203"/>
      <c r="D485" s="203"/>
      <c r="E485" s="203"/>
      <c r="F485" s="203"/>
      <c r="G485" s="203"/>
      <c r="H485" s="225"/>
      <c r="I485" s="225"/>
      <c r="J485" s="203"/>
      <c r="K485" s="203"/>
    </row>
    <row r="486" spans="2:12" hidden="1">
      <c r="C486" s="203"/>
      <c r="D486" s="203"/>
      <c r="E486" s="203"/>
      <c r="F486" s="203"/>
      <c r="G486" s="203"/>
      <c r="H486" s="225"/>
      <c r="I486" s="225"/>
      <c r="J486" s="203"/>
      <c r="K486" s="203"/>
    </row>
    <row r="487" spans="2:12" hidden="1">
      <c r="B487" s="1" t="s">
        <v>583</v>
      </c>
      <c r="C487" s="203"/>
      <c r="D487" s="203"/>
      <c r="E487" s="203"/>
      <c r="F487" s="203"/>
      <c r="G487" s="203"/>
      <c r="H487" s="225"/>
      <c r="I487" s="225"/>
      <c r="J487" s="203"/>
      <c r="K487" s="203"/>
    </row>
    <row r="488" spans="2:12" hidden="1">
      <c r="B488" s="149" t="s">
        <v>584</v>
      </c>
      <c r="C488" s="264"/>
      <c r="D488" s="232"/>
      <c r="E488" s="203"/>
      <c r="F488" s="203"/>
      <c r="G488" s="203"/>
      <c r="H488" s="225"/>
      <c r="I488" s="225"/>
      <c r="J488" s="203"/>
      <c r="K488" s="203"/>
    </row>
    <row r="489" spans="2:12" hidden="1">
      <c r="B489" s="304">
        <f>+I466+J484</f>
        <v>0</v>
      </c>
      <c r="C489" s="305" t="s">
        <v>585</v>
      </c>
      <c r="D489" s="232"/>
      <c r="E489" s="203"/>
      <c r="F489" s="203"/>
      <c r="G489" s="203"/>
      <c r="H489" s="225"/>
      <c r="I489" s="225"/>
      <c r="J489" s="203"/>
      <c r="K489" s="203"/>
    </row>
    <row r="490" spans="2:12" hidden="1">
      <c r="C490" s="203"/>
      <c r="D490" s="203"/>
      <c r="E490" s="203"/>
      <c r="F490" s="203"/>
      <c r="G490" s="203"/>
      <c r="H490" s="225"/>
      <c r="I490" s="225"/>
      <c r="J490" s="203"/>
      <c r="K490" s="203"/>
    </row>
    <row r="491" spans="2:12" hidden="1">
      <c r="B491" s="1" t="s">
        <v>586</v>
      </c>
      <c r="C491" s="203"/>
      <c r="D491" s="203"/>
      <c r="E491" s="203"/>
      <c r="F491" s="203"/>
      <c r="G491" s="203"/>
      <c r="H491" s="225"/>
      <c r="I491" s="225"/>
      <c r="J491" s="203"/>
      <c r="K491" s="203"/>
    </row>
    <row r="492" spans="2:12" hidden="1">
      <c r="B492" s="306" t="s">
        <v>587</v>
      </c>
      <c r="C492" s="307" t="s">
        <v>588</v>
      </c>
      <c r="D492" s="307" t="s">
        <v>589</v>
      </c>
      <c r="E492" s="208" t="s">
        <v>590</v>
      </c>
      <c r="G492" s="203"/>
      <c r="H492" s="225"/>
      <c r="I492" s="225"/>
      <c r="J492" s="203"/>
      <c r="K492" s="203"/>
    </row>
    <row r="493" spans="2:12" hidden="1">
      <c r="B493" s="308"/>
      <c r="C493" s="209"/>
      <c r="D493" s="209"/>
      <c r="E493" s="210" t="s">
        <v>48</v>
      </c>
      <c r="G493" s="203"/>
      <c r="H493" s="225"/>
      <c r="I493" s="225"/>
      <c r="J493" s="203"/>
      <c r="K493" s="203"/>
    </row>
    <row r="494" spans="2:12" ht="12.75" hidden="1" thickBot="1">
      <c r="B494" s="113">
        <f>+C413</f>
        <v>0</v>
      </c>
      <c r="C494" s="117">
        <f>+C453</f>
        <v>0</v>
      </c>
      <c r="D494" s="117">
        <f>+B489</f>
        <v>0</v>
      </c>
      <c r="E494" s="44">
        <f>+B494+C494+D494</f>
        <v>0</v>
      </c>
      <c r="G494" s="203"/>
      <c r="H494" s="225"/>
      <c r="I494" s="225"/>
      <c r="J494" s="203"/>
      <c r="K494" s="203"/>
    </row>
    <row r="495" spans="2:12" hidden="1">
      <c r="B495" s="45"/>
      <c r="C495" s="45"/>
      <c r="D495" s="45"/>
      <c r="E495" s="45"/>
      <c r="G495" s="203"/>
      <c r="H495" s="225"/>
      <c r="I495" s="225"/>
      <c r="J495" s="203"/>
      <c r="K495" s="203"/>
    </row>
    <row r="496" spans="2:12" hidden="1">
      <c r="B496" s="15" t="s">
        <v>591</v>
      </c>
      <c r="E496" s="1" t="s">
        <v>113</v>
      </c>
    </row>
    <row r="497" spans="2:6" hidden="1">
      <c r="B497" s="78" t="s">
        <v>592</v>
      </c>
      <c r="C497" s="245"/>
      <c r="D497" s="49"/>
      <c r="E497" s="309">
        <f>+H356</f>
        <v>0</v>
      </c>
    </row>
    <row r="498" spans="2:6" hidden="1">
      <c r="B498" s="42" t="s">
        <v>593</v>
      </c>
      <c r="C498" s="119"/>
      <c r="D498" s="72"/>
      <c r="E498" s="310">
        <f>+J369</f>
        <v>0</v>
      </c>
    </row>
    <row r="499" spans="2:6" hidden="1">
      <c r="B499" s="42" t="s">
        <v>594</v>
      </c>
      <c r="C499" s="119"/>
      <c r="D499" s="72"/>
      <c r="E499" s="310">
        <f>+E494</f>
        <v>0</v>
      </c>
    </row>
    <row r="500" spans="2:6" ht="12.75" hidden="1" thickBot="1">
      <c r="B500" s="131" t="s">
        <v>595</v>
      </c>
      <c r="C500" s="147"/>
      <c r="D500" s="121"/>
      <c r="E500" s="311">
        <f>SUM(E497:E499)</f>
        <v>0</v>
      </c>
    </row>
    <row r="501" spans="2:6" hidden="1">
      <c r="B501" s="15"/>
    </row>
    <row r="502" spans="2:6" hidden="1">
      <c r="B502" s="15" t="s">
        <v>596</v>
      </c>
    </row>
    <row r="503" spans="2:6" hidden="1">
      <c r="B503" s="448" t="s">
        <v>597</v>
      </c>
      <c r="C503" s="17" t="s">
        <v>10</v>
      </c>
      <c r="D503" s="17" t="s">
        <v>598</v>
      </c>
      <c r="E503" s="157" t="s">
        <v>599</v>
      </c>
      <c r="F503" s="5" t="s">
        <v>30</v>
      </c>
    </row>
    <row r="504" spans="2:6" hidden="1">
      <c r="B504" s="39"/>
      <c r="C504" s="20" t="s">
        <v>600</v>
      </c>
      <c r="D504" s="20" t="s">
        <v>601</v>
      </c>
      <c r="E504" s="122" t="s">
        <v>210</v>
      </c>
      <c r="F504" s="8" t="s">
        <v>602</v>
      </c>
    </row>
    <row r="505" spans="2:6" hidden="1">
      <c r="B505" s="39"/>
      <c r="C505" s="20" t="s">
        <v>603</v>
      </c>
      <c r="D505" s="20"/>
      <c r="E505" s="122"/>
      <c r="F505" s="312"/>
    </row>
    <row r="506" spans="2:6" hidden="1">
      <c r="B506" s="39"/>
      <c r="C506" s="20" t="s">
        <v>604</v>
      </c>
      <c r="D506" s="20"/>
      <c r="E506" s="122"/>
      <c r="F506" s="8"/>
    </row>
    <row r="507" spans="2:6" hidden="1">
      <c r="B507" s="39"/>
      <c r="C507" s="123" t="s">
        <v>605</v>
      </c>
      <c r="D507" s="20" t="s">
        <v>432</v>
      </c>
      <c r="E507" s="122" t="s">
        <v>606</v>
      </c>
      <c r="F507" s="8" t="s">
        <v>106</v>
      </c>
    </row>
    <row r="508" spans="2:6" hidden="1">
      <c r="B508" s="313"/>
      <c r="C508" s="314"/>
      <c r="D508" s="447"/>
      <c r="E508" s="315"/>
      <c r="F508" s="316">
        <f>E508*D508-C508</f>
        <v>0</v>
      </c>
    </row>
    <row r="509" spans="2:6" hidden="1">
      <c r="B509" s="313"/>
      <c r="C509" s="314"/>
      <c r="D509" s="447"/>
      <c r="E509" s="315"/>
      <c r="F509" s="316">
        <f>E509*D509-C509</f>
        <v>0</v>
      </c>
    </row>
    <row r="510" spans="2:6" ht="12.75" hidden="1" thickBot="1">
      <c r="B510" s="14" t="s">
        <v>20</v>
      </c>
      <c r="C510" s="73">
        <f>SUM(C508:C509)</f>
        <v>0</v>
      </c>
      <c r="D510" s="73">
        <f>SUM(D508:D509)</f>
        <v>0</v>
      </c>
      <c r="E510" s="73">
        <f>SUM(E508:E509)</f>
        <v>0</v>
      </c>
      <c r="F510" s="317">
        <f>+D510*E510-C510</f>
        <v>0</v>
      </c>
    </row>
    <row r="511" spans="2:6" hidden="1"/>
    <row r="512" spans="2:6" hidden="1">
      <c r="B512" s="1" t="s">
        <v>607</v>
      </c>
    </row>
    <row r="513" spans="2:11" hidden="1">
      <c r="B513" s="1" t="s">
        <v>608</v>
      </c>
    </row>
    <row r="514" spans="2:11" hidden="1">
      <c r="B514" s="448"/>
      <c r="C514" s="62"/>
      <c r="D514" s="47" t="s">
        <v>609</v>
      </c>
      <c r="E514" s="47"/>
      <c r="F514" s="47"/>
      <c r="G514" s="49"/>
      <c r="H514" s="17" t="s">
        <v>122</v>
      </c>
      <c r="I514" s="17" t="s">
        <v>610</v>
      </c>
      <c r="J514" s="17" t="s">
        <v>308</v>
      </c>
    </row>
    <row r="515" spans="2:11" hidden="1">
      <c r="B515" s="6" t="s">
        <v>125</v>
      </c>
      <c r="C515" s="20" t="s">
        <v>611</v>
      </c>
      <c r="D515" s="517" t="s">
        <v>612</v>
      </c>
      <c r="E515" s="149" t="s">
        <v>613</v>
      </c>
      <c r="F515" s="153"/>
      <c r="G515" s="20" t="s">
        <v>614</v>
      </c>
      <c r="H515" s="20" t="s">
        <v>615</v>
      </c>
      <c r="I515" s="20" t="s">
        <v>36</v>
      </c>
      <c r="J515" s="20" t="s">
        <v>338</v>
      </c>
    </row>
    <row r="516" spans="2:11" hidden="1">
      <c r="B516" s="39"/>
      <c r="C516" s="50" t="s">
        <v>88</v>
      </c>
      <c r="D516" s="518"/>
      <c r="E516" s="10"/>
      <c r="F516" s="15"/>
      <c r="G516" s="20" t="s">
        <v>616</v>
      </c>
      <c r="H516" s="20" t="s">
        <v>88</v>
      </c>
      <c r="I516" s="20" t="s">
        <v>40</v>
      </c>
      <c r="J516" s="20"/>
    </row>
    <row r="517" spans="2:11" hidden="1">
      <c r="B517" s="96"/>
      <c r="C517" s="50"/>
      <c r="D517" s="519"/>
      <c r="E517" s="25"/>
      <c r="F517" s="318"/>
      <c r="G517" s="53"/>
      <c r="H517" s="20" t="s">
        <v>617</v>
      </c>
      <c r="I517" s="53" t="s">
        <v>298</v>
      </c>
      <c r="J517" s="20" t="s">
        <v>319</v>
      </c>
    </row>
    <row r="518" spans="2:11" ht="13.5" hidden="1" customHeight="1">
      <c r="B518" s="13">
        <f>B14</f>
        <v>0</v>
      </c>
      <c r="C518" s="382"/>
      <c r="D518" s="155"/>
      <c r="E518" s="520"/>
      <c r="F518" s="521"/>
      <c r="G518" s="55"/>
      <c r="H518" s="319"/>
      <c r="I518" s="55"/>
      <c r="J518" s="55"/>
    </row>
    <row r="519" spans="2:11" ht="13.5" hidden="1" customHeight="1">
      <c r="B519" s="13"/>
      <c r="C519" s="124"/>
      <c r="D519" s="55"/>
      <c r="E519" s="522"/>
      <c r="F519" s="523"/>
      <c r="G519" s="55"/>
      <c r="H519" s="319"/>
      <c r="I519" s="55"/>
      <c r="J519" s="320"/>
    </row>
    <row r="520" spans="2:11" ht="13.5" hidden="1" customHeight="1">
      <c r="B520" s="22"/>
      <c r="C520" s="235"/>
      <c r="D520" s="376"/>
      <c r="E520" s="522"/>
      <c r="F520" s="523"/>
      <c r="G520" s="55"/>
      <c r="H520" s="321"/>
      <c r="I520" s="55"/>
      <c r="J520" s="322"/>
    </row>
    <row r="521" spans="2:11" ht="14.25" hidden="1" customHeight="1" thickBot="1">
      <c r="B521" s="43" t="s">
        <v>618</v>
      </c>
      <c r="C521" s="127"/>
      <c r="D521" s="127"/>
      <c r="E521" s="524"/>
      <c r="F521" s="525"/>
      <c r="G521" s="117"/>
      <c r="H521" s="58"/>
      <c r="I521" s="117"/>
      <c r="J521" s="323"/>
    </row>
    <row r="522" spans="2:11" hidden="1">
      <c r="C522" s="45"/>
      <c r="D522" s="45"/>
      <c r="E522" s="45"/>
      <c r="F522" s="16"/>
      <c r="G522" s="16"/>
      <c r="H522" s="16"/>
      <c r="I522" s="16"/>
      <c r="J522" s="16"/>
      <c r="K522" s="15"/>
    </row>
    <row r="523" spans="2:11" hidden="1">
      <c r="C523" s="45"/>
      <c r="D523" s="45"/>
      <c r="E523" s="45"/>
      <c r="F523" s="4" t="s">
        <v>619</v>
      </c>
      <c r="G523" s="46"/>
      <c r="H523" s="157" t="s">
        <v>620</v>
      </c>
      <c r="I523" s="61"/>
      <c r="J523" s="5" t="s">
        <v>124</v>
      </c>
      <c r="K523" s="15"/>
    </row>
    <row r="524" spans="2:11" hidden="1">
      <c r="C524" s="45"/>
      <c r="D524" s="45"/>
      <c r="E524" s="45"/>
      <c r="F524" s="6"/>
      <c r="G524" s="51" t="s">
        <v>621</v>
      </c>
      <c r="H524" s="51" t="s">
        <v>622</v>
      </c>
      <c r="I524" s="20" t="s">
        <v>623</v>
      </c>
      <c r="J524" s="8" t="s">
        <v>624</v>
      </c>
      <c r="K524" s="15"/>
    </row>
    <row r="525" spans="2:11" hidden="1">
      <c r="C525" s="45"/>
      <c r="D525" s="45"/>
      <c r="E525" s="45"/>
      <c r="F525" s="6"/>
      <c r="G525" s="20" t="s">
        <v>38</v>
      </c>
      <c r="H525" s="20"/>
      <c r="I525" s="52"/>
      <c r="J525" s="8"/>
      <c r="K525" s="15"/>
    </row>
    <row r="526" spans="2:11" hidden="1">
      <c r="C526" s="45"/>
      <c r="D526" s="45"/>
      <c r="E526" s="45"/>
      <c r="F526" s="6"/>
      <c r="G526" s="20" t="s">
        <v>380</v>
      </c>
      <c r="H526" s="52" t="s">
        <v>625</v>
      </c>
      <c r="I526" s="52" t="s">
        <v>92</v>
      </c>
      <c r="J526" s="41" t="s">
        <v>106</v>
      </c>
      <c r="K526" s="15"/>
    </row>
    <row r="527" spans="2:11" hidden="1">
      <c r="C527" s="45"/>
      <c r="D527" s="45"/>
      <c r="E527" s="45"/>
      <c r="F527" s="396"/>
      <c r="G527" s="68"/>
      <c r="H527" s="68"/>
      <c r="I527" s="68"/>
      <c r="J527" s="82"/>
      <c r="K527" s="15"/>
    </row>
    <row r="528" spans="2:11" hidden="1">
      <c r="C528" s="45"/>
      <c r="D528" s="45"/>
      <c r="E528" s="45"/>
      <c r="F528" s="253"/>
      <c r="G528" s="68"/>
      <c r="H528" s="68"/>
      <c r="I528" s="68"/>
      <c r="J528" s="82"/>
      <c r="K528" s="15"/>
    </row>
    <row r="529" spans="2:16" hidden="1">
      <c r="C529" s="45"/>
      <c r="D529" s="45"/>
      <c r="E529" s="45"/>
      <c r="F529" s="406"/>
      <c r="G529" s="68"/>
      <c r="H529" s="68"/>
      <c r="I529" s="68"/>
      <c r="J529" s="82"/>
      <c r="K529" s="15"/>
    </row>
    <row r="530" spans="2:16" ht="12.75" hidden="1" thickBot="1">
      <c r="C530" s="45"/>
      <c r="D530" s="45"/>
      <c r="E530" s="45"/>
      <c r="F530" s="407"/>
      <c r="G530" s="58"/>
      <c r="H530" s="323"/>
      <c r="I530" s="375"/>
      <c r="J530" s="44"/>
      <c r="K530" s="15"/>
    </row>
    <row r="531" spans="2:16" ht="10.5" hidden="1" customHeight="1" thickBot="1">
      <c r="C531" s="45"/>
      <c r="D531" s="45"/>
      <c r="E531" s="45"/>
      <c r="F531" s="16"/>
      <c r="G531" s="16"/>
      <c r="H531" s="324"/>
      <c r="I531" s="16"/>
      <c r="J531" s="16"/>
      <c r="K531" s="15"/>
    </row>
    <row r="532" spans="2:16" ht="13.5" hidden="1" customHeight="1">
      <c r="B532" s="95" t="s">
        <v>626</v>
      </c>
      <c r="C532" s="325"/>
      <c r="D532" s="326"/>
      <c r="E532" s="526"/>
      <c r="F532" s="527"/>
      <c r="G532" s="528"/>
      <c r="H532" s="16"/>
      <c r="I532" s="16"/>
      <c r="J532" s="16"/>
      <c r="K532" s="15"/>
      <c r="L532" s="15"/>
      <c r="M532" s="16"/>
      <c r="N532" s="15"/>
      <c r="O532" s="15"/>
      <c r="P532" s="16"/>
    </row>
    <row r="533" spans="2:16" ht="14.25" hidden="1" customHeight="1" thickBot="1">
      <c r="B533" s="131" t="s">
        <v>288</v>
      </c>
      <c r="C533" s="327"/>
      <c r="D533" s="328"/>
      <c r="E533" s="529"/>
      <c r="F533" s="530"/>
      <c r="G533" s="531"/>
      <c r="H533" s="16"/>
      <c r="I533" s="16"/>
      <c r="J533" s="16"/>
      <c r="K533" s="15"/>
      <c r="L533" s="15"/>
      <c r="M533" s="16"/>
      <c r="N533" s="15"/>
      <c r="O533" s="15"/>
      <c r="P533" s="16"/>
    </row>
    <row r="534" spans="2:16">
      <c r="C534" s="45"/>
      <c r="D534" s="45"/>
      <c r="E534" s="45"/>
      <c r="F534" s="16"/>
      <c r="G534" s="16"/>
      <c r="H534" s="324"/>
      <c r="I534" s="16"/>
      <c r="J534" s="16"/>
      <c r="K534" s="15"/>
    </row>
    <row r="535" spans="2:16" hidden="1">
      <c r="B535" s="1" t="s">
        <v>627</v>
      </c>
      <c r="K535" s="15"/>
    </row>
    <row r="536" spans="2:16" hidden="1">
      <c r="B536" s="1" t="s">
        <v>628</v>
      </c>
      <c r="K536" s="15"/>
    </row>
    <row r="537" spans="2:16" hidden="1">
      <c r="B537" s="448"/>
      <c r="C537" s="17" t="s">
        <v>10</v>
      </c>
      <c r="D537" s="17" t="s">
        <v>79</v>
      </c>
      <c r="E537" s="17" t="s">
        <v>629</v>
      </c>
      <c r="F537" s="17" t="s">
        <v>122</v>
      </c>
      <c r="G537" s="17" t="s">
        <v>630</v>
      </c>
      <c r="H537" s="450" t="s">
        <v>631</v>
      </c>
      <c r="I537" s="17" t="s">
        <v>632</v>
      </c>
      <c r="J537" s="5" t="s">
        <v>124</v>
      </c>
    </row>
    <row r="538" spans="2:16" hidden="1">
      <c r="B538" s="6" t="s">
        <v>125</v>
      </c>
      <c r="C538" s="20" t="s">
        <v>275</v>
      </c>
      <c r="D538" s="20" t="s">
        <v>633</v>
      </c>
      <c r="E538" s="20" t="s">
        <v>634</v>
      </c>
      <c r="F538" s="20" t="s">
        <v>338</v>
      </c>
      <c r="G538" s="20" t="s">
        <v>634</v>
      </c>
      <c r="H538" s="7" t="s">
        <v>339</v>
      </c>
      <c r="I538" s="123" t="s">
        <v>635</v>
      </c>
      <c r="J538" s="8" t="s">
        <v>636</v>
      </c>
    </row>
    <row r="539" spans="2:16" hidden="1">
      <c r="B539" s="39"/>
      <c r="C539" s="20" t="s">
        <v>88</v>
      </c>
      <c r="D539" s="20" t="s">
        <v>88</v>
      </c>
      <c r="E539" s="20" t="s">
        <v>637</v>
      </c>
      <c r="F539" s="20"/>
      <c r="G539" s="20" t="s">
        <v>338</v>
      </c>
      <c r="H539" s="7" t="s">
        <v>638</v>
      </c>
      <c r="I539" s="123" t="s">
        <v>639</v>
      </c>
      <c r="J539" s="8"/>
    </row>
    <row r="540" spans="2:16" hidden="1">
      <c r="B540" s="39"/>
      <c r="C540" s="53" t="s">
        <v>640</v>
      </c>
      <c r="D540" s="20" t="s">
        <v>617</v>
      </c>
      <c r="E540" s="20" t="s">
        <v>617</v>
      </c>
      <c r="F540" s="20" t="s">
        <v>319</v>
      </c>
      <c r="G540" s="20" t="s">
        <v>319</v>
      </c>
      <c r="H540" s="67" t="s">
        <v>106</v>
      </c>
      <c r="I540" s="53" t="s">
        <v>106</v>
      </c>
      <c r="J540" s="41" t="s">
        <v>106</v>
      </c>
    </row>
    <row r="541" spans="2:16" hidden="1">
      <c r="B541" s="13"/>
      <c r="C541" s="124"/>
      <c r="D541" s="319"/>
      <c r="E541" s="55"/>
      <c r="F541" s="320"/>
      <c r="G541" s="320"/>
      <c r="H541" s="30">
        <f>+C541*D541*10*F541/1000</f>
        <v>0</v>
      </c>
      <c r="I541" s="55">
        <f>+C541*E541*10*G541/1000</f>
        <v>0</v>
      </c>
      <c r="J541" s="82">
        <f>+H541-I541</f>
        <v>0</v>
      </c>
    </row>
    <row r="542" spans="2:16" hidden="1">
      <c r="B542" s="13"/>
      <c r="C542" s="124"/>
      <c r="D542" s="319"/>
      <c r="E542" s="55"/>
      <c r="F542" s="320"/>
      <c r="G542" s="320"/>
      <c r="H542" s="30">
        <f>+C542*D542*10*F542/1000</f>
        <v>0</v>
      </c>
      <c r="I542" s="55">
        <f>+C542*E542*10*G542/1000</f>
        <v>0</v>
      </c>
      <c r="J542" s="82">
        <f>+H542-I542</f>
        <v>0</v>
      </c>
    </row>
    <row r="543" spans="2:16" hidden="1">
      <c r="B543" s="22"/>
      <c r="C543" s="235"/>
      <c r="D543" s="321"/>
      <c r="E543" s="55"/>
      <c r="F543" s="322"/>
      <c r="G543" s="322"/>
      <c r="H543" s="30">
        <f>+C543*D543*10*F543/1000</f>
        <v>0</v>
      </c>
      <c r="I543" s="55">
        <f>+C543*E543*10*G543/1000</f>
        <v>0</v>
      </c>
      <c r="J543" s="82">
        <f>+H543-I543</f>
        <v>0</v>
      </c>
    </row>
    <row r="544" spans="2:16" ht="12.75" hidden="1" thickBot="1">
      <c r="B544" s="43" t="s">
        <v>72</v>
      </c>
      <c r="C544" s="127">
        <f>SUM(C541:C543)</f>
        <v>0</v>
      </c>
      <c r="D544" s="58"/>
      <c r="E544" s="117">
        <f>SUM(E541:E543)</f>
        <v>0</v>
      </c>
      <c r="F544" s="323"/>
      <c r="G544" s="323"/>
      <c r="H544" s="59">
        <f>SUM(H541:H543)</f>
        <v>0</v>
      </c>
      <c r="I544" s="117">
        <f>SUM(I541:I543)</f>
        <v>0</v>
      </c>
      <c r="J544" s="44">
        <f>SUM(J541:J543)</f>
        <v>0</v>
      </c>
    </row>
    <row r="545" spans="2:16" hidden="1">
      <c r="C545" s="45"/>
      <c r="D545" s="45"/>
      <c r="E545" s="45"/>
      <c r="F545" s="16"/>
      <c r="G545" s="16"/>
      <c r="H545" s="16"/>
      <c r="I545" s="16"/>
      <c r="J545" s="16"/>
      <c r="K545" s="15"/>
    </row>
    <row r="546" spans="2:16" ht="13.5" hidden="1" customHeight="1">
      <c r="B546" s="95" t="s">
        <v>641</v>
      </c>
      <c r="C546" s="325"/>
      <c r="D546" s="326"/>
      <c r="E546" s="526"/>
      <c r="F546" s="527"/>
      <c r="G546" s="528"/>
      <c r="H546" s="16"/>
      <c r="I546" s="16"/>
      <c r="J546" s="16"/>
      <c r="K546" s="15"/>
      <c r="L546" s="15"/>
      <c r="M546" s="16"/>
      <c r="N546" s="15"/>
      <c r="O546" s="15"/>
      <c r="P546" s="16"/>
    </row>
    <row r="547" spans="2:16" ht="14.25" hidden="1" customHeight="1" thickBot="1">
      <c r="B547" s="131" t="s">
        <v>290</v>
      </c>
      <c r="C547" s="327"/>
      <c r="D547" s="328"/>
      <c r="E547" s="529"/>
      <c r="F547" s="530"/>
      <c r="G547" s="531"/>
      <c r="H547" s="16"/>
      <c r="I547" s="16"/>
      <c r="J547" s="16"/>
      <c r="K547" s="15"/>
      <c r="L547" s="15"/>
      <c r="M547" s="16"/>
      <c r="N547" s="15"/>
      <c r="O547" s="15"/>
      <c r="P547" s="16"/>
    </row>
    <row r="548" spans="2:16" hidden="1">
      <c r="C548" s="45"/>
      <c r="D548" s="45"/>
      <c r="E548" s="45"/>
      <c r="F548" s="16"/>
      <c r="G548" s="16"/>
      <c r="H548" s="16"/>
      <c r="I548" s="16"/>
      <c r="J548" s="16"/>
      <c r="K548" s="15"/>
      <c r="L548" s="15"/>
      <c r="M548" s="16"/>
      <c r="N548" s="15"/>
      <c r="O548" s="15"/>
      <c r="P548" s="16"/>
    </row>
    <row r="549" spans="2:16" hidden="1">
      <c r="B549" s="95" t="s">
        <v>642</v>
      </c>
      <c r="C549" s="325"/>
      <c r="D549" s="326"/>
      <c r="E549" s="526"/>
      <c r="F549" s="527"/>
      <c r="G549" s="528"/>
      <c r="H549" s="16"/>
      <c r="I549" s="16"/>
      <c r="J549" s="16"/>
      <c r="K549" s="15"/>
      <c r="L549" s="15"/>
      <c r="M549" s="16"/>
      <c r="N549" s="15"/>
      <c r="O549" s="15"/>
      <c r="P549" s="16"/>
    </row>
    <row r="550" spans="2:16" ht="12.75" hidden="1" thickBot="1">
      <c r="B550" s="131" t="s">
        <v>643</v>
      </c>
      <c r="C550" s="327"/>
      <c r="D550" s="328"/>
      <c r="E550" s="529"/>
      <c r="F550" s="530"/>
      <c r="G550" s="531"/>
      <c r="H550" s="16"/>
      <c r="I550" s="16"/>
      <c r="J550" s="16"/>
      <c r="K550" s="15"/>
      <c r="L550" s="15"/>
      <c r="M550" s="16"/>
      <c r="N550" s="15"/>
      <c r="O550" s="15"/>
      <c r="P550" s="16"/>
    </row>
    <row r="551" spans="2:16" hidden="1">
      <c r="C551" s="45"/>
      <c r="D551" s="45"/>
      <c r="E551" s="45"/>
      <c r="F551" s="16"/>
      <c r="G551" s="16"/>
      <c r="H551" s="16"/>
      <c r="I551" s="16"/>
      <c r="J551" s="16"/>
      <c r="K551" s="15"/>
    </row>
    <row r="552" spans="2:16" hidden="1">
      <c r="B552" s="1" t="s">
        <v>644</v>
      </c>
      <c r="C552" s="45"/>
      <c r="D552" s="45"/>
      <c r="E552" s="45" t="s">
        <v>113</v>
      </c>
      <c r="F552" s="16"/>
      <c r="G552" s="16"/>
      <c r="H552" s="16"/>
      <c r="I552" s="16"/>
      <c r="J552" s="16"/>
      <c r="K552" s="15"/>
    </row>
    <row r="553" spans="2:16" hidden="1">
      <c r="B553" s="78" t="s">
        <v>645</v>
      </c>
      <c r="C553" s="215"/>
      <c r="D553" s="206"/>
      <c r="E553" s="329">
        <f>+J530</f>
        <v>0</v>
      </c>
      <c r="F553" s="16"/>
      <c r="G553" s="16"/>
      <c r="H553" s="16"/>
      <c r="I553" s="16"/>
      <c r="J553" s="16"/>
    </row>
    <row r="554" spans="2:16" hidden="1">
      <c r="B554" s="42" t="s">
        <v>646</v>
      </c>
      <c r="C554" s="305"/>
      <c r="D554" s="240"/>
      <c r="E554" s="243">
        <f>+J544</f>
        <v>0</v>
      </c>
      <c r="F554" s="16"/>
      <c r="G554" s="16"/>
      <c r="H554" s="16"/>
      <c r="I554" s="16"/>
      <c r="J554" s="16"/>
    </row>
    <row r="555" spans="2:16" ht="12.75" hidden="1" thickBot="1">
      <c r="B555" s="131"/>
      <c r="C555" s="330" t="s">
        <v>647</v>
      </c>
      <c r="D555" s="328"/>
      <c r="E555" s="331">
        <f>SUM(E553:E554)</f>
        <v>0</v>
      </c>
      <c r="F555" s="16"/>
      <c r="G555" s="16"/>
      <c r="H555" s="16"/>
      <c r="I555" s="16"/>
      <c r="J555" s="16"/>
    </row>
    <row r="556" spans="2:16" hidden="1">
      <c r="C556" s="45"/>
      <c r="D556" s="45"/>
      <c r="E556" s="45"/>
      <c r="F556" s="16"/>
      <c r="G556" s="16"/>
      <c r="H556" s="324"/>
      <c r="I556" s="16"/>
      <c r="J556" s="16"/>
    </row>
    <row r="557" spans="2:16" hidden="1">
      <c r="B557" s="1" t="s">
        <v>648</v>
      </c>
      <c r="C557" s="16"/>
      <c r="D557" s="16"/>
      <c r="E557" s="16"/>
      <c r="F557" s="16"/>
      <c r="G557" s="16"/>
      <c r="H557" s="16"/>
      <c r="I557" s="16"/>
      <c r="J557" s="15"/>
      <c r="K557" s="16"/>
    </row>
    <row r="558" spans="2:16" hidden="1">
      <c r="B558" s="1" t="s">
        <v>649</v>
      </c>
      <c r="C558" s="16"/>
      <c r="D558" s="16"/>
      <c r="E558" s="16"/>
      <c r="F558" s="16"/>
      <c r="G558" s="16"/>
      <c r="H558" s="16"/>
      <c r="I558" s="16"/>
      <c r="J558" s="15"/>
      <c r="K558" s="15"/>
      <c r="L558" s="15"/>
    </row>
    <row r="559" spans="2:16" hidden="1">
      <c r="B559" s="1" t="s">
        <v>650</v>
      </c>
      <c r="C559" s="16"/>
      <c r="D559" s="16"/>
      <c r="E559" s="16"/>
      <c r="F559" s="16"/>
      <c r="G559" s="16"/>
      <c r="H559" s="16"/>
      <c r="I559" s="16"/>
      <c r="J559" s="15"/>
      <c r="K559" s="15"/>
      <c r="L559" s="15"/>
    </row>
    <row r="560" spans="2:16" ht="13.5" hidden="1" customHeight="1">
      <c r="B560" s="95"/>
      <c r="C560" s="475" t="s">
        <v>651</v>
      </c>
      <c r="D560" s="476"/>
      <c r="E560" s="476"/>
      <c r="F560" s="476"/>
      <c r="G560" s="476"/>
      <c r="H560" s="477"/>
      <c r="K560" s="15"/>
      <c r="L560" s="15"/>
    </row>
    <row r="561" spans="2:13" hidden="1">
      <c r="B561" s="9" t="s">
        <v>144</v>
      </c>
      <c r="C561" s="167" t="s">
        <v>652</v>
      </c>
      <c r="D561" s="168" t="s">
        <v>79</v>
      </c>
      <c r="E561" s="167" t="s">
        <v>653</v>
      </c>
      <c r="F561" s="168" t="s">
        <v>654</v>
      </c>
      <c r="G561" s="332" t="s">
        <v>307</v>
      </c>
      <c r="H561" s="332" t="s">
        <v>631</v>
      </c>
      <c r="K561" s="15"/>
      <c r="L561" s="15"/>
      <c r="M561" s="15"/>
    </row>
    <row r="562" spans="2:13" hidden="1">
      <c r="B562" s="96"/>
      <c r="C562" s="167" t="s">
        <v>655</v>
      </c>
      <c r="D562" s="168" t="s">
        <v>656</v>
      </c>
      <c r="E562" s="167" t="s">
        <v>657</v>
      </c>
      <c r="F562" s="168" t="s">
        <v>658</v>
      </c>
      <c r="G562" s="167" t="s">
        <v>659</v>
      </c>
      <c r="H562" s="167" t="s">
        <v>660</v>
      </c>
      <c r="K562" s="15"/>
      <c r="L562" s="15"/>
      <c r="M562" s="15"/>
    </row>
    <row r="563" spans="2:13" hidden="1">
      <c r="B563" s="96"/>
      <c r="C563" s="167" t="s">
        <v>661</v>
      </c>
      <c r="D563" s="168" t="s">
        <v>662</v>
      </c>
      <c r="E563" s="167" t="s">
        <v>663</v>
      </c>
      <c r="F563" s="168" t="s">
        <v>664</v>
      </c>
      <c r="G563" s="167" t="s">
        <v>665</v>
      </c>
      <c r="H563" s="167" t="s">
        <v>666</v>
      </c>
      <c r="K563" s="15"/>
      <c r="L563" s="15"/>
      <c r="M563" s="15"/>
    </row>
    <row r="564" spans="2:13" hidden="1">
      <c r="B564" s="151"/>
      <c r="C564" s="179" t="s">
        <v>667</v>
      </c>
      <c r="D564" s="333" t="s">
        <v>668</v>
      </c>
      <c r="E564" s="179" t="s">
        <v>669</v>
      </c>
      <c r="F564" s="333" t="s">
        <v>668</v>
      </c>
      <c r="G564" s="179" t="s">
        <v>670</v>
      </c>
      <c r="H564" s="167" t="s">
        <v>671</v>
      </c>
      <c r="K564" s="15"/>
      <c r="L564" s="15"/>
      <c r="M564" s="15"/>
    </row>
    <row r="565" spans="2:13" hidden="1">
      <c r="B565" s="42"/>
      <c r="C565" s="55"/>
      <c r="D565" s="124"/>
      <c r="E565" s="55"/>
      <c r="F565" s="124"/>
      <c r="G565" s="68"/>
      <c r="H565" s="55">
        <f>(+C565*D565+E565*F565)*G565</f>
        <v>0</v>
      </c>
      <c r="K565" s="15"/>
      <c r="L565" s="15"/>
      <c r="M565" s="15"/>
    </row>
    <row r="566" spans="2:13" hidden="1">
      <c r="B566" s="96"/>
      <c r="C566" s="248"/>
      <c r="D566" s="16"/>
      <c r="E566" s="248"/>
      <c r="F566" s="16"/>
      <c r="G566" s="68"/>
      <c r="H566" s="55">
        <f>(+C566*D566+E566*F566)*G566</f>
        <v>0</v>
      </c>
      <c r="K566" s="15"/>
      <c r="L566" s="15"/>
      <c r="M566" s="15"/>
    </row>
    <row r="567" spans="2:13" ht="12.75" hidden="1" thickBot="1">
      <c r="B567" s="85" t="s">
        <v>672</v>
      </c>
      <c r="C567" s="117">
        <f>SUM(C565:C566)</f>
        <v>0</v>
      </c>
      <c r="D567" s="57"/>
      <c r="E567" s="58"/>
      <c r="F567" s="57"/>
      <c r="G567" s="116"/>
      <c r="H567" s="117">
        <f>SUM(H565:H566)</f>
        <v>0</v>
      </c>
      <c r="K567" s="15"/>
      <c r="L567" s="15"/>
      <c r="M567" s="15"/>
    </row>
    <row r="568" spans="2:13" hidden="1">
      <c r="C568" s="16"/>
      <c r="D568" s="16"/>
      <c r="E568" s="16"/>
      <c r="F568" s="16"/>
      <c r="G568" s="16"/>
      <c r="H568" s="16"/>
      <c r="I568" s="16"/>
      <c r="J568" s="15"/>
      <c r="K568" s="15"/>
      <c r="L568" s="15"/>
    </row>
    <row r="569" spans="2:13" ht="13.5" hidden="1" customHeight="1">
      <c r="C569" s="16"/>
      <c r="D569" s="16"/>
      <c r="E569" s="16"/>
      <c r="F569" s="130"/>
      <c r="G569" s="476" t="s">
        <v>673</v>
      </c>
      <c r="H569" s="476"/>
      <c r="I569" s="477"/>
      <c r="J569" s="5" t="s">
        <v>30</v>
      </c>
      <c r="K569" s="15"/>
      <c r="L569" s="15"/>
    </row>
    <row r="570" spans="2:13" hidden="1">
      <c r="C570" s="16"/>
      <c r="D570" s="16"/>
      <c r="E570" s="16"/>
      <c r="F570" s="130"/>
      <c r="G570" s="334" t="s">
        <v>674</v>
      </c>
      <c r="H570" s="334" t="s">
        <v>675</v>
      </c>
      <c r="I570" s="167" t="s">
        <v>676</v>
      </c>
      <c r="J570" s="8"/>
    </row>
    <row r="571" spans="2:13" hidden="1">
      <c r="C571" s="16"/>
      <c r="D571" s="16"/>
      <c r="E571" s="16"/>
      <c r="F571" s="130"/>
      <c r="G571" s="171" t="s">
        <v>677</v>
      </c>
      <c r="H571" s="171" t="s">
        <v>678</v>
      </c>
      <c r="I571" s="167" t="s">
        <v>679</v>
      </c>
      <c r="J571" s="8" t="s">
        <v>680</v>
      </c>
    </row>
    <row r="572" spans="2:13" hidden="1">
      <c r="C572" s="16"/>
      <c r="D572" s="16"/>
      <c r="E572" s="16"/>
      <c r="F572" s="130"/>
      <c r="G572" s="171" t="s">
        <v>681</v>
      </c>
      <c r="H572" s="171" t="s">
        <v>682</v>
      </c>
      <c r="I572" s="167" t="s">
        <v>683</v>
      </c>
      <c r="J572" s="8"/>
    </row>
    <row r="573" spans="2:13" hidden="1">
      <c r="C573" s="16"/>
      <c r="D573" s="16"/>
      <c r="E573" s="16"/>
      <c r="F573" s="130"/>
      <c r="G573" s="335" t="s">
        <v>684</v>
      </c>
      <c r="H573" s="335" t="s">
        <v>685</v>
      </c>
      <c r="I573" s="167" t="s">
        <v>671</v>
      </c>
      <c r="J573" s="41" t="s">
        <v>106</v>
      </c>
    </row>
    <row r="574" spans="2:13" hidden="1">
      <c r="C574" s="16"/>
      <c r="D574" s="16"/>
      <c r="E574" s="16"/>
      <c r="F574" s="130"/>
      <c r="G574" s="125"/>
      <c r="H574" s="125"/>
      <c r="I574" s="125">
        <f>(+G574*D565+H574*F565)*G565</f>
        <v>0</v>
      </c>
      <c r="J574" s="254"/>
    </row>
    <row r="575" spans="2:13" hidden="1">
      <c r="C575" s="16"/>
      <c r="D575" s="16"/>
      <c r="E575" s="16"/>
      <c r="F575" s="130"/>
      <c r="G575" s="130"/>
      <c r="H575" s="130"/>
      <c r="I575" s="125">
        <f>(+G575*D566+H575*F566)*G566</f>
        <v>0</v>
      </c>
      <c r="J575" s="31"/>
    </row>
    <row r="576" spans="2:13" ht="12.75" hidden="1" thickBot="1">
      <c r="C576" s="16"/>
      <c r="D576" s="16"/>
      <c r="E576" s="16"/>
      <c r="F576" s="130"/>
      <c r="G576" s="86">
        <f>SUM(G574:G575)</f>
        <v>0</v>
      </c>
      <c r="H576" s="336"/>
      <c r="I576" s="86">
        <f>SUM(I574:I575)</f>
        <v>0</v>
      </c>
      <c r="J576" s="44">
        <f>H567-I576</f>
        <v>0</v>
      </c>
    </row>
    <row r="577" spans="2:12" hidden="1">
      <c r="C577" s="16"/>
      <c r="D577" s="16"/>
      <c r="E577" s="16"/>
      <c r="F577" s="16"/>
      <c r="G577" s="16"/>
      <c r="H577" s="16"/>
      <c r="I577" s="16"/>
      <c r="J577" s="16"/>
    </row>
    <row r="578" spans="2:12" hidden="1">
      <c r="B578" s="15" t="s">
        <v>686</v>
      </c>
      <c r="C578" s="16"/>
      <c r="D578" s="16"/>
      <c r="E578" s="16"/>
      <c r="F578" s="15"/>
      <c r="G578" s="15"/>
      <c r="H578" s="16"/>
      <c r="K578" s="16"/>
      <c r="L578" s="16"/>
    </row>
    <row r="579" spans="2:12" hidden="1">
      <c r="B579" s="337" t="s">
        <v>687</v>
      </c>
      <c r="C579" s="338"/>
      <c r="D579" s="338"/>
      <c r="E579" s="338"/>
      <c r="F579" s="339"/>
      <c r="G579" s="329">
        <f>+J576</f>
        <v>0</v>
      </c>
      <c r="H579" s="16"/>
      <c r="K579" s="16"/>
      <c r="L579" s="15"/>
    </row>
    <row r="580" spans="2:12" hidden="1">
      <c r="B580" s="340"/>
      <c r="C580" s="341"/>
      <c r="D580" s="341"/>
      <c r="E580" s="341"/>
      <c r="F580" s="125"/>
      <c r="G580" s="243"/>
      <c r="H580" s="16"/>
      <c r="I580" s="16"/>
      <c r="K580" s="16"/>
      <c r="L580" s="15"/>
    </row>
    <row r="581" spans="2:12" ht="12.75" hidden="1" thickBot="1">
      <c r="B581" s="85"/>
      <c r="C581" s="256" t="s">
        <v>647</v>
      </c>
      <c r="D581" s="256"/>
      <c r="E581" s="256"/>
      <c r="F581" s="86"/>
      <c r="G581" s="342">
        <f>SUM(G579:G580)</f>
        <v>0</v>
      </c>
      <c r="H581" s="16"/>
      <c r="I581" s="16"/>
      <c r="K581" s="16"/>
      <c r="L581" s="15"/>
    </row>
    <row r="582" spans="2:12" hidden="1">
      <c r="C582" s="16"/>
      <c r="D582" s="16"/>
      <c r="E582" s="16"/>
      <c r="F582" s="15"/>
      <c r="G582" s="15"/>
      <c r="H582" s="16"/>
      <c r="I582" s="16"/>
      <c r="K582" s="16"/>
      <c r="L582" s="15"/>
    </row>
    <row r="583" spans="2:12" hidden="1">
      <c r="B583" s="1" t="s">
        <v>688</v>
      </c>
      <c r="C583" s="16"/>
      <c r="D583" s="16"/>
      <c r="E583" s="16"/>
      <c r="F583" s="15"/>
      <c r="G583" s="15"/>
      <c r="H583" s="16"/>
      <c r="I583" s="16"/>
      <c r="K583" s="16"/>
      <c r="L583" s="15"/>
    </row>
    <row r="584" spans="2:12" hidden="1">
      <c r="B584" s="4"/>
      <c r="C584" s="162"/>
      <c r="D584" s="162" t="s">
        <v>689</v>
      </c>
      <c r="E584" s="162" t="s">
        <v>690</v>
      </c>
      <c r="F584" s="5" t="s">
        <v>691</v>
      </c>
      <c r="G584" s="15"/>
      <c r="H584" s="16"/>
      <c r="I584" s="16"/>
      <c r="K584" s="16"/>
      <c r="L584" s="15"/>
    </row>
    <row r="585" spans="2:12" hidden="1">
      <c r="B585" s="6" t="s">
        <v>692</v>
      </c>
      <c r="C585" s="167" t="s">
        <v>693</v>
      </c>
      <c r="D585" s="167"/>
      <c r="E585" s="167" t="s">
        <v>694</v>
      </c>
      <c r="F585" s="8"/>
      <c r="G585" s="15"/>
      <c r="H585" s="16"/>
      <c r="I585" s="16"/>
      <c r="K585" s="16"/>
      <c r="L585" s="15"/>
    </row>
    <row r="586" spans="2:12" hidden="1">
      <c r="B586" s="6"/>
      <c r="C586" s="167" t="s">
        <v>695</v>
      </c>
      <c r="D586" s="167"/>
      <c r="E586" s="167" t="s">
        <v>696</v>
      </c>
      <c r="F586" s="8" t="s">
        <v>697</v>
      </c>
      <c r="G586" s="15"/>
      <c r="H586" s="16"/>
      <c r="I586" s="16"/>
      <c r="K586" s="16"/>
      <c r="L586" s="15"/>
    </row>
    <row r="587" spans="2:12" hidden="1">
      <c r="B587" s="65"/>
      <c r="C587" s="179"/>
      <c r="D587" s="179" t="s">
        <v>698</v>
      </c>
      <c r="E587" s="179" t="s">
        <v>698</v>
      </c>
      <c r="F587" s="41"/>
      <c r="G587" s="15"/>
      <c r="H587" s="16"/>
      <c r="I587" s="16"/>
      <c r="K587" s="16"/>
      <c r="L587" s="15"/>
    </row>
    <row r="588" spans="2:12" hidden="1">
      <c r="B588" s="13"/>
      <c r="C588" s="55"/>
      <c r="D588" s="55"/>
      <c r="E588" s="55"/>
      <c r="F588" s="82">
        <f>D588-E588</f>
        <v>0</v>
      </c>
      <c r="G588" s="15"/>
      <c r="H588" s="16"/>
      <c r="I588" s="16"/>
      <c r="K588" s="16"/>
      <c r="L588" s="15"/>
    </row>
    <row r="589" spans="2:12" ht="14.25" hidden="1" thickBot="1">
      <c r="B589" s="470" t="s">
        <v>647</v>
      </c>
      <c r="C589" s="478"/>
      <c r="D589" s="478"/>
      <c r="E589" s="479"/>
      <c r="F589" s="44">
        <f>SUM(F588)</f>
        <v>0</v>
      </c>
      <c r="G589" s="15"/>
      <c r="H589" s="16"/>
      <c r="I589" s="16"/>
      <c r="K589" s="16"/>
      <c r="L589" s="15"/>
    </row>
    <row r="590" spans="2:12" hidden="1">
      <c r="C590" s="16"/>
      <c r="D590" s="16"/>
      <c r="E590" s="16"/>
      <c r="F590" s="15"/>
      <c r="G590" s="15"/>
      <c r="H590" s="16"/>
      <c r="I590" s="16"/>
      <c r="K590" s="16"/>
      <c r="L590" s="15"/>
    </row>
    <row r="591" spans="2:12" hidden="1">
      <c r="B591" s="1" t="s">
        <v>699</v>
      </c>
      <c r="C591" s="16"/>
      <c r="D591" s="16"/>
      <c r="E591" s="16"/>
      <c r="F591" s="15"/>
      <c r="G591" s="15"/>
      <c r="H591" s="16"/>
      <c r="I591" s="16"/>
      <c r="K591" s="16"/>
      <c r="L591" s="15"/>
    </row>
    <row r="592" spans="2:12" ht="13.5" hidden="1" customHeight="1">
      <c r="B592" s="480"/>
      <c r="C592" s="481"/>
      <c r="D592" s="481"/>
      <c r="E592" s="481"/>
      <c r="F592" s="482"/>
      <c r="G592" s="15"/>
      <c r="H592" s="16"/>
      <c r="I592" s="16"/>
      <c r="K592" s="16"/>
      <c r="L592" s="15"/>
    </row>
    <row r="593" spans="2:12" ht="14.25" hidden="1" customHeight="1" thickBot="1">
      <c r="B593" s="483"/>
      <c r="C593" s="484"/>
      <c r="D593" s="484"/>
      <c r="E593" s="484"/>
      <c r="F593" s="485"/>
      <c r="G593" s="15"/>
      <c r="H593" s="16"/>
      <c r="I593" s="16"/>
      <c r="K593" s="16"/>
      <c r="L593" s="15"/>
    </row>
    <row r="594" spans="2:12" hidden="1">
      <c r="C594" s="16"/>
      <c r="D594" s="16"/>
      <c r="E594" s="16"/>
      <c r="F594" s="15"/>
      <c r="G594" s="15"/>
      <c r="H594" s="16"/>
      <c r="I594" s="16"/>
      <c r="K594" s="16"/>
      <c r="L594" s="15"/>
    </row>
    <row r="595" spans="2:12" hidden="1">
      <c r="B595" s="1" t="s">
        <v>700</v>
      </c>
      <c r="C595" s="16"/>
      <c r="D595" s="16"/>
      <c r="E595" s="16"/>
      <c r="F595" s="15"/>
      <c r="G595" s="15"/>
      <c r="H595" s="16"/>
      <c r="I595" s="16"/>
      <c r="K595" s="16"/>
      <c r="L595" s="15"/>
    </row>
    <row r="596" spans="2:12" hidden="1">
      <c r="B596" s="1" t="s">
        <v>701</v>
      </c>
      <c r="C596" s="16"/>
      <c r="D596" s="16"/>
      <c r="E596" s="16"/>
      <c r="F596" s="15"/>
      <c r="G596" s="15"/>
      <c r="H596" s="16"/>
      <c r="I596" s="16"/>
      <c r="K596" s="16"/>
      <c r="L596" s="15"/>
    </row>
    <row r="597" spans="2:12" hidden="1">
      <c r="B597" s="204"/>
      <c r="C597" s="475" t="s">
        <v>702</v>
      </c>
      <c r="D597" s="476"/>
      <c r="E597" s="477"/>
      <c r="F597" s="102"/>
      <c r="G597" s="15"/>
      <c r="H597" s="16"/>
      <c r="I597" s="16"/>
      <c r="K597" s="16"/>
      <c r="L597" s="15"/>
    </row>
    <row r="598" spans="2:12" hidden="1">
      <c r="B598" s="6" t="s">
        <v>692</v>
      </c>
      <c r="C598" s="167" t="s">
        <v>703</v>
      </c>
      <c r="D598" s="167" t="s">
        <v>704</v>
      </c>
      <c r="E598" s="167" t="s">
        <v>705</v>
      </c>
      <c r="F598" s="8" t="s">
        <v>706</v>
      </c>
      <c r="G598" s="15"/>
      <c r="H598" s="16"/>
      <c r="I598" s="16"/>
      <c r="K598" s="16"/>
      <c r="L598" s="15"/>
    </row>
    <row r="599" spans="2:12" hidden="1">
      <c r="B599" s="6"/>
      <c r="C599" s="167" t="s">
        <v>698</v>
      </c>
      <c r="D599" s="167" t="s">
        <v>698</v>
      </c>
      <c r="E599" s="167"/>
      <c r="F599" s="8" t="s">
        <v>707</v>
      </c>
      <c r="G599" s="15"/>
      <c r="H599" s="16"/>
      <c r="I599" s="16"/>
      <c r="K599" s="16"/>
      <c r="L599" s="15"/>
    </row>
    <row r="600" spans="2:12" hidden="1">
      <c r="B600" s="65"/>
      <c r="C600" s="179"/>
      <c r="D600" s="179"/>
      <c r="E600" s="179"/>
      <c r="F600" s="41"/>
      <c r="G600" s="15"/>
      <c r="H600" s="16"/>
      <c r="I600" s="16"/>
      <c r="K600" s="16"/>
      <c r="L600" s="15"/>
    </row>
    <row r="601" spans="2:12" hidden="1">
      <c r="B601" s="13"/>
      <c r="C601" s="55"/>
      <c r="D601" s="55"/>
      <c r="E601" s="55"/>
      <c r="F601" s="343"/>
      <c r="G601" s="15"/>
      <c r="H601" s="16"/>
      <c r="I601" s="16"/>
      <c r="K601" s="16"/>
      <c r="L601" s="15"/>
    </row>
    <row r="602" spans="2:12" ht="14.25" hidden="1" thickBot="1">
      <c r="B602" s="470" t="s">
        <v>647</v>
      </c>
      <c r="C602" s="478"/>
      <c r="D602" s="478"/>
      <c r="E602" s="479"/>
      <c r="F602" s="317"/>
      <c r="G602" s="15"/>
      <c r="H602" s="16"/>
      <c r="I602" s="16"/>
      <c r="K602" s="16"/>
      <c r="L602" s="15"/>
    </row>
    <row r="603" spans="2:12" hidden="1">
      <c r="C603" s="16"/>
      <c r="D603" s="16"/>
      <c r="E603" s="16"/>
      <c r="F603" s="15"/>
      <c r="G603" s="15"/>
      <c r="H603" s="16"/>
      <c r="I603" s="16"/>
      <c r="K603" s="16"/>
      <c r="L603" s="15"/>
    </row>
    <row r="604" spans="2:12" hidden="1">
      <c r="B604" s="1" t="s">
        <v>699</v>
      </c>
      <c r="C604" s="16"/>
      <c r="D604" s="16"/>
      <c r="E604" s="16"/>
      <c r="F604" s="15"/>
      <c r="G604" s="15"/>
      <c r="H604" s="16"/>
      <c r="I604" s="16"/>
      <c r="K604" s="16"/>
      <c r="L604" s="15"/>
    </row>
    <row r="605" spans="2:12" ht="13.5" hidden="1" customHeight="1">
      <c r="B605" s="480"/>
      <c r="C605" s="481"/>
      <c r="D605" s="481"/>
      <c r="E605" s="481"/>
      <c r="F605" s="482"/>
      <c r="G605" s="15"/>
      <c r="H605" s="16"/>
      <c r="I605" s="16"/>
      <c r="K605" s="16"/>
      <c r="L605" s="15"/>
    </row>
    <row r="606" spans="2:12" ht="14.25" hidden="1" customHeight="1" thickBot="1">
      <c r="B606" s="483"/>
      <c r="C606" s="484"/>
      <c r="D606" s="484"/>
      <c r="E606" s="484"/>
      <c r="F606" s="485"/>
      <c r="G606" s="15"/>
      <c r="H606" s="16"/>
      <c r="I606" s="16"/>
      <c r="K606" s="16"/>
      <c r="L606" s="15"/>
    </row>
    <row r="607" spans="2:12" hidden="1">
      <c r="C607" s="16"/>
      <c r="D607" s="16"/>
      <c r="E607" s="16"/>
      <c r="F607" s="15"/>
      <c r="G607" s="15"/>
      <c r="H607" s="16"/>
      <c r="I607" s="16"/>
      <c r="K607" s="16"/>
      <c r="L607" s="15"/>
    </row>
    <row r="608" spans="2:12" hidden="1">
      <c r="B608" s="1" t="s">
        <v>708</v>
      </c>
      <c r="J608" s="15"/>
      <c r="K608" s="16"/>
      <c r="L608" s="15"/>
    </row>
    <row r="609" spans="2:12" ht="13.5" hidden="1" customHeight="1">
      <c r="B609" s="460" t="s">
        <v>709</v>
      </c>
      <c r="C609" s="461"/>
      <c r="D609" s="486" t="s">
        <v>710</v>
      </c>
      <c r="E609" s="487"/>
      <c r="F609" s="487"/>
      <c r="G609" s="487"/>
      <c r="H609" s="488"/>
      <c r="J609" s="15"/>
      <c r="K609" s="16"/>
      <c r="L609" s="15"/>
    </row>
    <row r="610" spans="2:12" ht="13.5" hidden="1" customHeight="1">
      <c r="B610" s="489"/>
      <c r="C610" s="490"/>
      <c r="D610" s="495"/>
      <c r="E610" s="496"/>
      <c r="F610" s="496"/>
      <c r="G610" s="496"/>
      <c r="H610" s="497"/>
      <c r="K610" s="16"/>
      <c r="L610" s="15"/>
    </row>
    <row r="611" spans="2:12" ht="13.5" hidden="1" customHeight="1">
      <c r="B611" s="491"/>
      <c r="C611" s="492"/>
      <c r="D611" s="498"/>
      <c r="E611" s="499"/>
      <c r="F611" s="499"/>
      <c r="G611" s="499"/>
      <c r="H611" s="500"/>
    </row>
    <row r="612" spans="2:12" ht="14.25" hidden="1" customHeight="1" thickBot="1">
      <c r="B612" s="493"/>
      <c r="C612" s="494"/>
      <c r="D612" s="501"/>
      <c r="E612" s="502"/>
      <c r="F612" s="502"/>
      <c r="G612" s="502"/>
      <c r="H612" s="503"/>
      <c r="K612" s="15"/>
    </row>
    <row r="613" spans="2:12" hidden="1">
      <c r="K613" s="15"/>
      <c r="L613" s="15"/>
    </row>
    <row r="614" spans="2:12" hidden="1">
      <c r="B614" s="1" t="s">
        <v>711</v>
      </c>
      <c r="E614" s="1" t="s">
        <v>113</v>
      </c>
      <c r="J614" s="15"/>
      <c r="K614" s="15"/>
      <c r="L614" s="15"/>
    </row>
    <row r="615" spans="2:12" hidden="1">
      <c r="B615" s="78" t="s">
        <v>712</v>
      </c>
      <c r="C615" s="47"/>
      <c r="D615" s="47"/>
      <c r="E615" s="344"/>
      <c r="J615" s="15"/>
      <c r="K615" s="15"/>
      <c r="L615" s="15"/>
    </row>
    <row r="616" spans="2:12" hidden="1">
      <c r="B616" s="42"/>
      <c r="C616" s="119"/>
      <c r="D616" s="119"/>
      <c r="E616" s="343"/>
      <c r="J616" s="15"/>
      <c r="K616" s="345"/>
      <c r="L616" s="15"/>
    </row>
    <row r="617" spans="2:12" hidden="1">
      <c r="B617" s="42"/>
      <c r="C617" s="119"/>
      <c r="D617" s="119"/>
      <c r="E617" s="343"/>
      <c r="J617" s="15"/>
      <c r="K617" s="345"/>
      <c r="L617" s="15"/>
    </row>
    <row r="618" spans="2:12" ht="12.75" hidden="1" thickBot="1">
      <c r="B618" s="85" t="s">
        <v>414</v>
      </c>
      <c r="C618" s="120"/>
      <c r="D618" s="120"/>
      <c r="E618" s="317">
        <f>SUM(E615:E617)</f>
        <v>0</v>
      </c>
      <c r="J618" s="15"/>
      <c r="K618" s="345"/>
      <c r="L618" s="15"/>
    </row>
    <row r="619" spans="2:12" hidden="1">
      <c r="J619" s="15"/>
      <c r="K619" s="345"/>
      <c r="L619" s="15"/>
    </row>
    <row r="620" spans="2:12" ht="12.75" thickBot="1">
      <c r="B620" s="1" t="s">
        <v>713</v>
      </c>
      <c r="D620" s="1" t="s">
        <v>113</v>
      </c>
      <c r="J620" s="15"/>
      <c r="K620" s="15"/>
    </row>
    <row r="621" spans="2:12">
      <c r="B621" s="78" t="s">
        <v>714</v>
      </c>
      <c r="C621" s="49"/>
      <c r="D621" s="80"/>
      <c r="J621" s="15"/>
      <c r="K621" s="15"/>
    </row>
    <row r="622" spans="2:12">
      <c r="B622" s="151" t="s">
        <v>715</v>
      </c>
      <c r="C622" s="346"/>
      <c r="D622" s="440">
        <f>I174</f>
        <v>0</v>
      </c>
      <c r="J622" s="15"/>
      <c r="K622" s="15"/>
    </row>
    <row r="623" spans="2:12">
      <c r="B623" s="42" t="s">
        <v>716</v>
      </c>
      <c r="C623" s="72"/>
      <c r="D623" s="82">
        <f>G293</f>
        <v>0</v>
      </c>
      <c r="J623" s="15"/>
      <c r="K623" s="15"/>
    </row>
    <row r="624" spans="2:12">
      <c r="B624" s="42" t="s">
        <v>717</v>
      </c>
      <c r="C624" s="72"/>
      <c r="D624" s="82">
        <f>H339</f>
        <v>0</v>
      </c>
      <c r="J624" s="15"/>
      <c r="K624" s="15"/>
    </row>
    <row r="625" spans="2:12">
      <c r="B625" s="42" t="s">
        <v>718</v>
      </c>
      <c r="C625" s="72"/>
      <c r="D625" s="82">
        <f>E500</f>
        <v>0</v>
      </c>
      <c r="J625" s="15"/>
      <c r="K625" s="15"/>
    </row>
    <row r="626" spans="2:12">
      <c r="B626" s="42" t="s">
        <v>719</v>
      </c>
      <c r="C626" s="72"/>
      <c r="D626" s="82">
        <f>F510</f>
        <v>0</v>
      </c>
      <c r="J626" s="15"/>
      <c r="K626" s="15"/>
    </row>
    <row r="627" spans="2:12">
      <c r="B627" s="42" t="s">
        <v>720</v>
      </c>
      <c r="C627" s="72"/>
      <c r="D627" s="82">
        <f>E555</f>
        <v>0</v>
      </c>
      <c r="J627" s="15"/>
      <c r="K627" s="15"/>
    </row>
    <row r="628" spans="2:12">
      <c r="B628" s="42" t="s">
        <v>721</v>
      </c>
      <c r="C628" s="72"/>
      <c r="D628" s="82">
        <f>G581</f>
        <v>0</v>
      </c>
      <c r="J628" s="15"/>
      <c r="K628" s="15"/>
    </row>
    <row r="629" spans="2:12">
      <c r="B629" s="42" t="s">
        <v>722</v>
      </c>
      <c r="C629" s="72"/>
      <c r="D629" s="408">
        <f>E618</f>
        <v>0</v>
      </c>
      <c r="J629" s="15"/>
      <c r="K629" s="15"/>
    </row>
    <row r="630" spans="2:12">
      <c r="B630" s="27"/>
      <c r="C630" s="347"/>
      <c r="D630" s="409"/>
      <c r="J630" s="15"/>
      <c r="K630" s="15"/>
    </row>
    <row r="631" spans="2:12" ht="14.25" customHeight="1" thickBot="1">
      <c r="B631" s="504" t="s">
        <v>137</v>
      </c>
      <c r="C631" s="505"/>
      <c r="D631" s="44">
        <f>SUM(D621:D630)</f>
        <v>0</v>
      </c>
      <c r="J631" s="15"/>
      <c r="K631" s="15"/>
    </row>
    <row r="632" spans="2:12">
      <c r="J632" s="15"/>
      <c r="K632" s="15"/>
    </row>
    <row r="633" spans="2:12" ht="12.75" thickBot="1">
      <c r="B633" s="1" t="s">
        <v>724</v>
      </c>
      <c r="H633" s="15"/>
      <c r="I633" s="15"/>
      <c r="J633" s="15"/>
      <c r="K633" s="15"/>
      <c r="L633" s="15"/>
    </row>
    <row r="634" spans="2:12" ht="13.5" customHeight="1">
      <c r="B634" s="506" t="s">
        <v>725</v>
      </c>
      <c r="C634" s="507"/>
      <c r="D634" s="17" t="s">
        <v>726</v>
      </c>
      <c r="E634" s="17" t="s">
        <v>727</v>
      </c>
      <c r="F634" s="157" t="s">
        <v>728</v>
      </c>
      <c r="G634" s="508" t="s">
        <v>729</v>
      </c>
      <c r="H634" s="15"/>
      <c r="I634" s="15"/>
      <c r="J634" s="15"/>
      <c r="K634" s="15"/>
      <c r="L634" s="15"/>
    </row>
    <row r="635" spans="2:12">
      <c r="B635" s="96"/>
      <c r="C635" s="15"/>
      <c r="D635" s="20"/>
      <c r="E635" s="20"/>
      <c r="F635" s="122" t="s">
        <v>730</v>
      </c>
      <c r="G635" s="509"/>
      <c r="H635" s="15"/>
      <c r="I635" s="15"/>
      <c r="J635" s="15"/>
      <c r="K635" s="15"/>
      <c r="L635" s="15"/>
    </row>
    <row r="636" spans="2:12">
      <c r="B636" s="96"/>
      <c r="C636" s="15"/>
      <c r="D636" s="20" t="s">
        <v>731</v>
      </c>
      <c r="E636" s="20" t="s">
        <v>732</v>
      </c>
      <c r="F636" s="348" t="s">
        <v>733</v>
      </c>
      <c r="G636" s="510"/>
      <c r="H636" s="15"/>
      <c r="I636" s="15"/>
      <c r="J636" s="15"/>
      <c r="K636" s="15"/>
      <c r="L636" s="15"/>
    </row>
    <row r="637" spans="2:12">
      <c r="B637" s="27"/>
      <c r="C637" s="153"/>
      <c r="D637" s="105"/>
      <c r="E637" s="451"/>
      <c r="F637" s="410">
        <f>IF(D637=0,0,E637/D637)</f>
        <v>0</v>
      </c>
      <c r="G637" s="472"/>
      <c r="H637" s="15"/>
      <c r="I637" s="15"/>
      <c r="J637" s="15"/>
      <c r="K637" s="15"/>
      <c r="L637" s="15"/>
    </row>
    <row r="638" spans="2:12">
      <c r="B638" s="96"/>
      <c r="C638" s="15"/>
      <c r="D638" s="50"/>
      <c r="E638" s="411"/>
      <c r="F638" s="410">
        <f>IF(D638=0,0,E638/D638)</f>
        <v>0</v>
      </c>
      <c r="G638" s="473"/>
      <c r="H638" s="15"/>
      <c r="I638" s="15"/>
      <c r="J638" s="15"/>
    </row>
    <row r="639" spans="2:12">
      <c r="B639" s="96"/>
      <c r="C639" s="15"/>
      <c r="D639" s="50"/>
      <c r="E639" s="411"/>
      <c r="F639" s="410">
        <f>IF(D639=0,0,E639/D639)</f>
        <v>0</v>
      </c>
      <c r="G639" s="474"/>
      <c r="H639" s="15"/>
      <c r="I639" s="15"/>
      <c r="J639" s="15"/>
    </row>
    <row r="640" spans="2:12">
      <c r="B640" s="462" t="s">
        <v>734</v>
      </c>
      <c r="C640" s="463"/>
      <c r="D640" s="412"/>
      <c r="E640" s="29">
        <f>SUM(E637:E639)</f>
        <v>0</v>
      </c>
      <c r="F640" s="413">
        <f>SUM(F637:F639)</f>
        <v>0</v>
      </c>
      <c r="G640" s="159"/>
      <c r="I640" s="15"/>
      <c r="J640" s="15"/>
    </row>
    <row r="641" spans="2:12">
      <c r="B641" s="13" t="s">
        <v>735</v>
      </c>
      <c r="C641" s="68"/>
      <c r="D641" s="412"/>
      <c r="E641" s="29"/>
      <c r="F641" s="414"/>
      <c r="G641" s="349"/>
      <c r="I641" s="15"/>
      <c r="J641" s="15"/>
    </row>
    <row r="642" spans="2:12">
      <c r="B642" s="13" t="s">
        <v>736</v>
      </c>
      <c r="C642" s="68"/>
      <c r="D642" s="412"/>
      <c r="E642" s="29"/>
      <c r="F642" s="414"/>
      <c r="G642" s="349"/>
      <c r="I642" s="15"/>
      <c r="J642" s="15"/>
    </row>
    <row r="643" spans="2:12">
      <c r="B643" s="464" t="s">
        <v>737</v>
      </c>
      <c r="C643" s="465"/>
      <c r="D643" s="415"/>
      <c r="E643" s="416">
        <f>E640+E641+E642</f>
        <v>0</v>
      </c>
      <c r="F643" s="89">
        <f>F640</f>
        <v>0</v>
      </c>
      <c r="G643" s="350">
        <f>SUM(G637:G642)</f>
        <v>0</v>
      </c>
      <c r="H643" s="15"/>
      <c r="I643" s="15"/>
      <c r="J643" s="15"/>
    </row>
    <row r="644" spans="2:12">
      <c r="B644" s="42"/>
      <c r="C644" s="119"/>
      <c r="D644" s="119"/>
      <c r="E644" s="417" t="s">
        <v>738</v>
      </c>
      <c r="F644" s="418" t="s">
        <v>739</v>
      </c>
      <c r="G644" s="351"/>
      <c r="H644" s="15"/>
      <c r="I644" s="15"/>
      <c r="J644" s="15"/>
      <c r="K644" s="15"/>
      <c r="L644" s="15"/>
    </row>
    <row r="645" spans="2:12" ht="12.75" thickBot="1">
      <c r="B645" s="85" t="s">
        <v>740</v>
      </c>
      <c r="C645" s="120"/>
      <c r="D645" s="120"/>
      <c r="E645" s="419" t="e">
        <f>+E643/F643</f>
        <v>#DIV/0!</v>
      </c>
      <c r="F645" s="120" t="s">
        <v>741</v>
      </c>
      <c r="G645" s="317"/>
      <c r="H645" s="15"/>
      <c r="I645" s="15"/>
      <c r="J645" s="16"/>
      <c r="K645" s="15"/>
      <c r="L645" s="15"/>
    </row>
    <row r="646" spans="2:12">
      <c r="B646" s="15"/>
      <c r="C646" s="15"/>
      <c r="D646" s="15"/>
      <c r="E646" s="45"/>
      <c r="F646" s="15"/>
      <c r="G646" s="15"/>
      <c r="H646" s="15"/>
      <c r="I646" s="15"/>
      <c r="J646" s="16"/>
      <c r="K646" s="15"/>
      <c r="L646" s="15"/>
    </row>
    <row r="647" spans="2:12" ht="12.75" thickBot="1">
      <c r="B647" s="1" t="s">
        <v>742</v>
      </c>
      <c r="H647" s="15"/>
      <c r="I647" s="15"/>
      <c r="J647" s="16"/>
    </row>
    <row r="648" spans="2:12" ht="13.5" customHeight="1">
      <c r="B648" s="460" t="s">
        <v>743</v>
      </c>
      <c r="C648" s="461"/>
      <c r="D648" s="352" t="s">
        <v>744</v>
      </c>
      <c r="H648" s="15"/>
      <c r="I648" s="15"/>
      <c r="J648" s="15"/>
    </row>
    <row r="649" spans="2:12">
      <c r="B649" s="466"/>
      <c r="C649" s="467"/>
      <c r="D649" s="84"/>
      <c r="H649" s="15"/>
      <c r="I649" s="15"/>
      <c r="J649" s="15"/>
    </row>
    <row r="650" spans="2:12">
      <c r="B650" s="468"/>
      <c r="C650" s="469"/>
      <c r="D650" s="252"/>
      <c r="H650" s="15"/>
      <c r="I650" s="15"/>
      <c r="J650" s="353"/>
    </row>
    <row r="651" spans="2:12" ht="14.25" customHeight="1" thickBot="1">
      <c r="B651" s="470" t="s">
        <v>745</v>
      </c>
      <c r="C651" s="471"/>
      <c r="D651" s="331">
        <f>SUM(D649:D650)</f>
        <v>0</v>
      </c>
      <c r="H651" s="15"/>
      <c r="I651" s="15"/>
      <c r="J651" s="353"/>
    </row>
    <row r="652" spans="2:12">
      <c r="H652" s="15"/>
      <c r="I652" s="15"/>
      <c r="J652" s="353"/>
    </row>
    <row r="653" spans="2:12" ht="12.75" thickBot="1">
      <c r="B653" s="1" t="s">
        <v>746</v>
      </c>
      <c r="G653" s="15"/>
      <c r="H653" s="15"/>
      <c r="I653" s="15"/>
      <c r="J653" s="345"/>
    </row>
    <row r="654" spans="2:12" ht="13.5" customHeight="1">
      <c r="B654" s="460" t="s">
        <v>747</v>
      </c>
      <c r="C654" s="461"/>
      <c r="D654" s="47"/>
      <c r="E654" s="47"/>
      <c r="F654" s="47"/>
      <c r="G654" s="354"/>
      <c r="I654" s="15"/>
      <c r="J654" s="15"/>
    </row>
    <row r="655" spans="2:12">
      <c r="B655" s="96" t="s">
        <v>748</v>
      </c>
      <c r="C655" s="69"/>
      <c r="D655" s="452">
        <f>D656+D657</f>
        <v>0</v>
      </c>
      <c r="E655" s="420" t="s">
        <v>749</v>
      </c>
      <c r="F655" s="153"/>
      <c r="G655" s="355"/>
      <c r="I655" s="15"/>
      <c r="J655" s="15"/>
    </row>
    <row r="656" spans="2:12">
      <c r="B656" s="356" t="s">
        <v>750</v>
      </c>
      <c r="C656" s="357"/>
      <c r="D656" s="453">
        <f>E643</f>
        <v>0</v>
      </c>
      <c r="E656" s="421" t="s">
        <v>749</v>
      </c>
      <c r="F656" s="358"/>
      <c r="G656" s="359"/>
      <c r="I656" s="15"/>
      <c r="J656" s="15"/>
    </row>
    <row r="657" spans="2:10">
      <c r="B657" s="96" t="s">
        <v>751</v>
      </c>
      <c r="C657" s="69"/>
      <c r="D657" s="422">
        <v>0</v>
      </c>
      <c r="E657" s="122" t="s">
        <v>749</v>
      </c>
      <c r="F657" s="15"/>
      <c r="G657" s="355"/>
      <c r="I657" s="15"/>
      <c r="J657" s="15"/>
    </row>
    <row r="658" spans="2:10">
      <c r="B658" s="27" t="s">
        <v>752</v>
      </c>
      <c r="C658" s="347"/>
      <c r="D658" s="423">
        <f>+D631</f>
        <v>0</v>
      </c>
      <c r="E658" s="153" t="s">
        <v>753</v>
      </c>
      <c r="F658" s="153"/>
      <c r="G658" s="360"/>
      <c r="I658" s="15"/>
      <c r="J658" s="15"/>
    </row>
    <row r="659" spans="2:10">
      <c r="B659" s="361" t="s">
        <v>754</v>
      </c>
      <c r="C659" s="362"/>
      <c r="D659" s="363"/>
      <c r="E659" s="364" t="s">
        <v>755</v>
      </c>
      <c r="F659" s="364"/>
      <c r="G659" s="365"/>
      <c r="I659" s="15"/>
      <c r="J659" s="15"/>
    </row>
    <row r="660" spans="2:10">
      <c r="B660" s="96" t="s">
        <v>767</v>
      </c>
      <c r="C660" s="69"/>
      <c r="D660" s="345"/>
      <c r="E660" s="15" t="s">
        <v>756</v>
      </c>
      <c r="F660" s="15"/>
      <c r="G660" s="355"/>
      <c r="I660" s="15"/>
      <c r="J660" s="15"/>
    </row>
    <row r="661" spans="2:10" ht="12.75" thickBot="1">
      <c r="B661" s="96" t="s">
        <v>768</v>
      </c>
      <c r="C661" s="69"/>
      <c r="D661" s="345"/>
      <c r="E661" s="366" t="s">
        <v>769</v>
      </c>
      <c r="F661" s="147"/>
      <c r="G661" s="367"/>
      <c r="I661" s="15"/>
      <c r="J661" s="15"/>
    </row>
    <row r="662" spans="2:10">
      <c r="B662" s="27" t="s">
        <v>757</v>
      </c>
      <c r="C662" s="347"/>
      <c r="D662" s="368"/>
      <c r="E662" s="368"/>
      <c r="F662" s="96"/>
    </row>
    <row r="663" spans="2:10" ht="12.75" thickBot="1">
      <c r="B663" s="96"/>
      <c r="C663" s="69"/>
      <c r="D663" s="424" t="e">
        <f>+E645</f>
        <v>#DIV/0!</v>
      </c>
      <c r="E663" s="424" t="s">
        <v>758</v>
      </c>
      <c r="F663" s="96"/>
    </row>
    <row r="664" spans="2:10" ht="12.75" thickBot="1">
      <c r="B664" s="42" t="s">
        <v>759</v>
      </c>
      <c r="C664" s="72"/>
      <c r="D664" s="425" t="e">
        <f>(H664*POWER(1.04,D663)/(POWER(1.04,D663)-1))</f>
        <v>#DIV/0!</v>
      </c>
      <c r="E664" s="425"/>
      <c r="F664" s="96"/>
      <c r="G664" s="369" t="s">
        <v>760</v>
      </c>
      <c r="H664" s="369"/>
    </row>
    <row r="665" spans="2:10">
      <c r="B665" s="96" t="s">
        <v>761</v>
      </c>
      <c r="C665" s="69"/>
      <c r="D665" s="345"/>
      <c r="E665" s="424"/>
      <c r="F665" s="96"/>
    </row>
    <row r="666" spans="2:10">
      <c r="B666" s="96" t="s">
        <v>762</v>
      </c>
      <c r="C666" s="69"/>
      <c r="D666" s="426" t="e">
        <f>+D658/D664</f>
        <v>#DIV/0!</v>
      </c>
      <c r="E666" s="424" t="s">
        <v>763</v>
      </c>
      <c r="F666" s="96"/>
    </row>
    <row r="667" spans="2:10">
      <c r="B667" s="42" t="s">
        <v>764</v>
      </c>
      <c r="C667" s="72"/>
      <c r="D667" s="427">
        <f>+D651</f>
        <v>0</v>
      </c>
      <c r="E667" s="427" t="s">
        <v>763</v>
      </c>
      <c r="F667" s="96"/>
    </row>
    <row r="668" spans="2:10">
      <c r="B668" s="96" t="s">
        <v>765</v>
      </c>
      <c r="C668" s="69"/>
      <c r="D668" s="345"/>
      <c r="E668" s="345"/>
      <c r="F668" s="96"/>
    </row>
    <row r="669" spans="2:10" ht="12.75" thickBot="1">
      <c r="B669" s="131" t="s">
        <v>766</v>
      </c>
      <c r="C669" s="74"/>
      <c r="D669" s="459" t="e">
        <f>+(D666-D667)/D655</f>
        <v>#DIV/0!</v>
      </c>
      <c r="E669" s="428"/>
      <c r="F669" s="96"/>
    </row>
  </sheetData>
  <mergeCells count="49">
    <mergeCell ref="D191:G193"/>
    <mergeCell ref="C123:E123"/>
    <mergeCell ref="F123:H123"/>
    <mergeCell ref="C133:E133"/>
    <mergeCell ref="F133:H133"/>
    <mergeCell ref="D187:G189"/>
    <mergeCell ref="D320:G321"/>
    <mergeCell ref="D205:G207"/>
    <mergeCell ref="D209:G211"/>
    <mergeCell ref="D225:G227"/>
    <mergeCell ref="E240:J242"/>
    <mergeCell ref="C246:D246"/>
    <mergeCell ref="E279:J281"/>
    <mergeCell ref="E283:J285"/>
    <mergeCell ref="C298:D298"/>
    <mergeCell ref="E298:F298"/>
    <mergeCell ref="D314:G315"/>
    <mergeCell ref="D317:G318"/>
    <mergeCell ref="B593:F593"/>
    <mergeCell ref="D325:F325"/>
    <mergeCell ref="D333:G334"/>
    <mergeCell ref="D515:D517"/>
    <mergeCell ref="E518:F521"/>
    <mergeCell ref="E532:G533"/>
    <mergeCell ref="E546:G547"/>
    <mergeCell ref="E549:G550"/>
    <mergeCell ref="C560:H560"/>
    <mergeCell ref="G569:I569"/>
    <mergeCell ref="B589:E589"/>
    <mergeCell ref="B592:F592"/>
    <mergeCell ref="G637:G639"/>
    <mergeCell ref="C597:E597"/>
    <mergeCell ref="B602:E602"/>
    <mergeCell ref="B605:F605"/>
    <mergeCell ref="B606:F606"/>
    <mergeCell ref="B609:C609"/>
    <mergeCell ref="D609:H609"/>
    <mergeCell ref="B610:C612"/>
    <mergeCell ref="D610:H612"/>
    <mergeCell ref="B631:C631"/>
    <mergeCell ref="B634:C634"/>
    <mergeCell ref="G634:G636"/>
    <mergeCell ref="B654:C654"/>
    <mergeCell ref="B640:C640"/>
    <mergeCell ref="B643:C643"/>
    <mergeCell ref="B648:C648"/>
    <mergeCell ref="B649:C649"/>
    <mergeCell ref="B650:C650"/>
    <mergeCell ref="B651:C651"/>
  </mergeCells>
  <phoneticPr fontId="10"/>
  <printOptions horizontalCentered="1"/>
  <pageMargins left="0.25" right="0.25" top="0.75" bottom="0.75" header="0.3" footer="0.3"/>
  <pageSetup paperSize="9" scale="86" orientation="landscape" horizontalDpi="300" verticalDpi="300" r:id="rId1"/>
  <rowBreaks count="4" manualBreakCount="4">
    <brk id="46" max="16383" man="1"/>
    <brk id="84" max="16383" man="1"/>
    <brk id="293" max="9" man="1"/>
    <brk id="631" max="16383"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様式（産地Ⅰ農業分野） (3)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中川　義幸</dc:creator>
  <cp:lastModifiedBy>1050095</cp:lastModifiedBy>
  <cp:lastPrinted>2022-12-11T07:17:17Z</cp:lastPrinted>
  <dcterms:created xsi:type="dcterms:W3CDTF">2022-12-19T02:41:41Z</dcterms:created>
  <dcterms:modified xsi:type="dcterms:W3CDTF">2024-07-16T07:24:45Z</dcterms:modified>
</cp:coreProperties>
</file>