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156.44\生産企画班\生産企画\00事業\22 産地パワーアップ事業\8_Ｒ5\４要望調査\２整備\Ｒ４補正２回目\２市町村依頼\様式\ヒアリング様式\"/>
    </mc:Choice>
  </mc:AlternateContent>
  <bookViews>
    <workbookView xWindow="-105" yWindow="-105" windowWidth="19425" windowHeight="10425" tabRatio="613"/>
  </bookViews>
  <sheets>
    <sheet name="様式（産地Ⅰ農業分野） (3)" sheetId="6" r:id="rId1"/>
    <sheet name="様式（産地Ⅱ畜産分野）" sheetId="2" r:id="rId2"/>
    <sheet name="様式（産地Ⅲ環境分野）" sheetId="3" r:id="rId3"/>
  </sheets>
  <definedNames>
    <definedName name="_xlnm.Print_Area" localSheetId="1">'様式（産地Ⅱ畜産分野）'!$A$1:$Z$543</definedName>
    <definedName name="Z_4FD016A7_4D5B_4283_AE12_CCDE7D2618EA_.wvu.PrintArea" localSheetId="1" hidden="1">'様式（産地Ⅱ畜産分野）'!$A$1:$Z$503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4" i="6" l="1"/>
  <c r="H26" i="6"/>
  <c r="D651" i="6" l="1"/>
  <c r="D667" i="6" s="1"/>
  <c r="G643" i="6"/>
  <c r="E640" i="6"/>
  <c r="E643" i="6" s="1"/>
  <c r="F639" i="6"/>
  <c r="F638" i="6"/>
  <c r="F637" i="6"/>
  <c r="E618" i="6"/>
  <c r="D629" i="6" s="1"/>
  <c r="F588" i="6"/>
  <c r="F589" i="6" s="1"/>
  <c r="G576" i="6"/>
  <c r="I575" i="6"/>
  <c r="I574" i="6"/>
  <c r="I576" i="6" s="1"/>
  <c r="C567" i="6"/>
  <c r="H566" i="6"/>
  <c r="H565" i="6"/>
  <c r="H567" i="6" s="1"/>
  <c r="E553" i="6"/>
  <c r="E544" i="6"/>
  <c r="C544" i="6"/>
  <c r="I543" i="6"/>
  <c r="H543" i="6"/>
  <c r="J543" i="6" s="1"/>
  <c r="I542" i="6"/>
  <c r="H542" i="6"/>
  <c r="J542" i="6" s="1"/>
  <c r="I541" i="6"/>
  <c r="H541" i="6"/>
  <c r="H544" i="6" s="1"/>
  <c r="B518" i="6"/>
  <c r="E510" i="6"/>
  <c r="F510" i="6" s="1"/>
  <c r="D626" i="6" s="1"/>
  <c r="D510" i="6"/>
  <c r="C510" i="6"/>
  <c r="F509" i="6"/>
  <c r="F508" i="6"/>
  <c r="H483" i="6"/>
  <c r="E483" i="6"/>
  <c r="H482" i="6"/>
  <c r="E482" i="6"/>
  <c r="E484" i="6" s="1"/>
  <c r="H475" i="6"/>
  <c r="E475" i="6"/>
  <c r="H474" i="6"/>
  <c r="H476" i="6" s="1"/>
  <c r="E474" i="6"/>
  <c r="H465" i="6"/>
  <c r="E465" i="6"/>
  <c r="H464" i="6"/>
  <c r="E464" i="6"/>
  <c r="E466" i="6" s="1"/>
  <c r="E446" i="6"/>
  <c r="H445" i="6"/>
  <c r="H446" i="6" s="1"/>
  <c r="E445" i="6"/>
  <c r="I444" i="6"/>
  <c r="H444" i="6"/>
  <c r="E444" i="6"/>
  <c r="H436" i="6"/>
  <c r="E436" i="6"/>
  <c r="H435" i="6"/>
  <c r="E435" i="6"/>
  <c r="E437" i="6" s="1"/>
  <c r="C426" i="6"/>
  <c r="F425" i="6"/>
  <c r="F424" i="6"/>
  <c r="H408" i="6"/>
  <c r="I408" i="6" s="1"/>
  <c r="E408" i="6"/>
  <c r="H407" i="6"/>
  <c r="H409" i="6" s="1"/>
  <c r="E407" i="6"/>
  <c r="E409" i="6" s="1"/>
  <c r="G398" i="6"/>
  <c r="I398" i="6" s="1"/>
  <c r="I397" i="6"/>
  <c r="I399" i="6" s="1"/>
  <c r="G397" i="6"/>
  <c r="E389" i="6"/>
  <c r="G389" i="6" s="1"/>
  <c r="G388" i="6"/>
  <c r="G390" i="6" s="1"/>
  <c r="E388" i="6"/>
  <c r="G379" i="6"/>
  <c r="G378" i="6"/>
  <c r="G380" i="6" s="1"/>
  <c r="I369" i="6"/>
  <c r="I363" i="6"/>
  <c r="J369" i="6" s="1"/>
  <c r="E498" i="6" s="1"/>
  <c r="H363" i="6"/>
  <c r="E363" i="6"/>
  <c r="C331" i="6"/>
  <c r="F330" i="6"/>
  <c r="G330" i="6" s="1"/>
  <c r="I330" i="6" s="1"/>
  <c r="F329" i="6"/>
  <c r="G329" i="6" s="1"/>
  <c r="G331" i="6" s="1"/>
  <c r="I311" i="6"/>
  <c r="I310" i="6"/>
  <c r="I312" i="6" s="1"/>
  <c r="E304" i="6"/>
  <c r="H303" i="6"/>
  <c r="G303" i="6"/>
  <c r="J302" i="6"/>
  <c r="H302" i="6"/>
  <c r="H304" i="6" s="1"/>
  <c r="F302" i="6"/>
  <c r="F304" i="6" s="1"/>
  <c r="D302" i="6"/>
  <c r="D304" i="6" s="1"/>
  <c r="C302" i="6"/>
  <c r="G302" i="6" s="1"/>
  <c r="G304" i="6" s="1"/>
  <c r="B302" i="6"/>
  <c r="I260" i="6"/>
  <c r="H260" i="6"/>
  <c r="F260" i="6"/>
  <c r="E260" i="6"/>
  <c r="J259" i="6"/>
  <c r="G259" i="6"/>
  <c r="J258" i="6"/>
  <c r="J275" i="6" s="1"/>
  <c r="G258" i="6"/>
  <c r="J257" i="6"/>
  <c r="J274" i="6" s="1"/>
  <c r="G257" i="6"/>
  <c r="J256" i="6"/>
  <c r="G256" i="6"/>
  <c r="J255" i="6"/>
  <c r="G255" i="6"/>
  <c r="J254" i="6"/>
  <c r="J271" i="6" s="1"/>
  <c r="G254" i="6"/>
  <c r="J253" i="6"/>
  <c r="J270" i="6" s="1"/>
  <c r="G253" i="6"/>
  <c r="J252" i="6"/>
  <c r="G252" i="6"/>
  <c r="J251" i="6"/>
  <c r="G251" i="6"/>
  <c r="J250" i="6"/>
  <c r="J267" i="6" s="1"/>
  <c r="G250" i="6"/>
  <c r="I235" i="6"/>
  <c r="I236" i="6" s="1"/>
  <c r="F235" i="6"/>
  <c r="I234" i="6"/>
  <c r="F234" i="6"/>
  <c r="F236" i="6" s="1"/>
  <c r="I220" i="6"/>
  <c r="F220" i="6"/>
  <c r="J220" i="6" s="1"/>
  <c r="I219" i="6"/>
  <c r="F219" i="6"/>
  <c r="F221" i="6" s="1"/>
  <c r="C203" i="6"/>
  <c r="H202" i="6"/>
  <c r="E202" i="6"/>
  <c r="I202" i="6" s="1"/>
  <c r="H201" i="6"/>
  <c r="H203" i="6" s="1"/>
  <c r="E201" i="6"/>
  <c r="I201" i="6" s="1"/>
  <c r="I203" i="6" s="1"/>
  <c r="G290" i="6" s="1"/>
  <c r="H184" i="6"/>
  <c r="I184" i="6" s="1"/>
  <c r="E184" i="6"/>
  <c r="H183" i="6"/>
  <c r="B183" i="6"/>
  <c r="G165" i="6"/>
  <c r="E165" i="6"/>
  <c r="G164" i="6"/>
  <c r="E164" i="6"/>
  <c r="G163" i="6"/>
  <c r="E163" i="6"/>
  <c r="G162" i="6"/>
  <c r="E162" i="6"/>
  <c r="E166" i="6" s="1"/>
  <c r="G154" i="6"/>
  <c r="F154" i="6"/>
  <c r="I153" i="6"/>
  <c r="H153" i="6"/>
  <c r="E153" i="6"/>
  <c r="H152" i="6"/>
  <c r="I152" i="6" s="1"/>
  <c r="E152" i="6"/>
  <c r="H151" i="6"/>
  <c r="I151" i="6" s="1"/>
  <c r="E151" i="6"/>
  <c r="H150" i="6"/>
  <c r="I150" i="6" s="1"/>
  <c r="E150" i="6"/>
  <c r="I139" i="6"/>
  <c r="H138" i="6"/>
  <c r="E138" i="6"/>
  <c r="H137" i="6"/>
  <c r="H139" i="6" s="1"/>
  <c r="E137" i="6"/>
  <c r="I129" i="6"/>
  <c r="H128" i="6"/>
  <c r="E128" i="6"/>
  <c r="H127" i="6"/>
  <c r="H129" i="6" s="1"/>
  <c r="E127" i="6"/>
  <c r="I120" i="6"/>
  <c r="H119" i="6"/>
  <c r="H118" i="6"/>
  <c r="G112" i="6"/>
  <c r="F112" i="6"/>
  <c r="D112" i="6"/>
  <c r="C112" i="6"/>
  <c r="H111" i="6"/>
  <c r="E111" i="6"/>
  <c r="E112" i="6" s="1"/>
  <c r="H110" i="6"/>
  <c r="H112" i="6" s="1"/>
  <c r="E110" i="6"/>
  <c r="G101" i="6"/>
  <c r="F100" i="6"/>
  <c r="F99" i="6"/>
  <c r="J76" i="6"/>
  <c r="I76" i="6"/>
  <c r="H76" i="6"/>
  <c r="F76" i="6"/>
  <c r="E76" i="6"/>
  <c r="D76" i="6"/>
  <c r="G76" i="6"/>
  <c r="C74" i="6"/>
  <c r="C76" i="6" s="1"/>
  <c r="B74" i="6"/>
  <c r="B53" i="6"/>
  <c r="E40" i="6"/>
  <c r="E41" i="6" s="1"/>
  <c r="E39" i="6"/>
  <c r="G26" i="6"/>
  <c r="D16" i="6"/>
  <c r="C183" i="6" s="1"/>
  <c r="C16" i="6"/>
  <c r="E16" i="6" s="1"/>
  <c r="E15" i="6"/>
  <c r="E14" i="6"/>
  <c r="F640" i="6" l="1"/>
  <c r="F643" i="6" s="1"/>
  <c r="I446" i="6"/>
  <c r="F101" i="6"/>
  <c r="E154" i="6"/>
  <c r="I221" i="6"/>
  <c r="I445" i="6"/>
  <c r="E476" i="6"/>
  <c r="I476" i="6" s="1"/>
  <c r="J484" i="6" s="1"/>
  <c r="I544" i="6"/>
  <c r="I437" i="6"/>
  <c r="C453" i="6" s="1"/>
  <c r="C494" i="6" s="1"/>
  <c r="G260" i="6"/>
  <c r="I303" i="6"/>
  <c r="J311" i="6" s="1"/>
  <c r="H437" i="6"/>
  <c r="J260" i="6"/>
  <c r="J541" i="6"/>
  <c r="H120" i="6"/>
  <c r="J120" i="6" s="1"/>
  <c r="E139" i="6"/>
  <c r="J139" i="6" s="1"/>
  <c r="J268" i="6"/>
  <c r="J272" i="6"/>
  <c r="J276" i="6"/>
  <c r="I484" i="6"/>
  <c r="G166" i="6"/>
  <c r="H185" i="6"/>
  <c r="J269" i="6"/>
  <c r="J273" i="6"/>
  <c r="H466" i="6"/>
  <c r="I466" i="6" s="1"/>
  <c r="B489" i="6" s="1"/>
  <c r="D494" i="6" s="1"/>
  <c r="H484" i="6"/>
  <c r="E129" i="6"/>
  <c r="J235" i="6"/>
  <c r="F426" i="6"/>
  <c r="J399" i="6"/>
  <c r="H354" i="6"/>
  <c r="H350" i="6"/>
  <c r="H166" i="6"/>
  <c r="I26" i="6"/>
  <c r="D87" i="6" s="1"/>
  <c r="H355" i="6"/>
  <c r="H101" i="6"/>
  <c r="I171" i="6" s="1"/>
  <c r="H353" i="6"/>
  <c r="J83" i="6"/>
  <c r="D90" i="6" s="1"/>
  <c r="J68" i="6"/>
  <c r="D89" i="6" s="1"/>
  <c r="J154" i="6"/>
  <c r="G41" i="6"/>
  <c r="D88" i="6" s="1"/>
  <c r="I24" i="6"/>
  <c r="H352" i="6"/>
  <c r="H351" i="6"/>
  <c r="I154" i="6"/>
  <c r="J544" i="6"/>
  <c r="E554" i="6" s="1"/>
  <c r="E555" i="6" s="1"/>
  <c r="D627" i="6" s="1"/>
  <c r="J576" i="6"/>
  <c r="G579" i="6" s="1"/>
  <c r="G581" i="6" s="1"/>
  <c r="D628" i="6" s="1"/>
  <c r="J277" i="6"/>
  <c r="G292" i="6" s="1"/>
  <c r="E645" i="6"/>
  <c r="D663" i="6" s="1"/>
  <c r="D664" i="6" s="1"/>
  <c r="D656" i="6"/>
  <c r="D655" i="6" s="1"/>
  <c r="E183" i="6"/>
  <c r="C185" i="6"/>
  <c r="J129" i="6"/>
  <c r="I172" i="6" s="1"/>
  <c r="J219" i="6"/>
  <c r="J221" i="6" s="1"/>
  <c r="I302" i="6"/>
  <c r="I329" i="6"/>
  <c r="I331" i="6" s="1"/>
  <c r="H338" i="6" s="1"/>
  <c r="E203" i="6"/>
  <c r="J234" i="6"/>
  <c r="J236" i="6" s="1"/>
  <c r="C304" i="6"/>
  <c r="I407" i="6"/>
  <c r="I409" i="6" s="1"/>
  <c r="C413" i="6" s="1"/>
  <c r="B494" i="6" s="1"/>
  <c r="I173" i="6" l="1"/>
  <c r="E494" i="6"/>
  <c r="E499" i="6" s="1"/>
  <c r="G291" i="6"/>
  <c r="H356" i="6"/>
  <c r="E497" i="6" s="1"/>
  <c r="J310" i="6"/>
  <c r="J312" i="6" s="1"/>
  <c r="H337" i="6" s="1"/>
  <c r="H339" i="6" s="1"/>
  <c r="D624" i="6" s="1"/>
  <c r="I304" i="6"/>
  <c r="D91" i="6"/>
  <c r="I170" i="6" s="1"/>
  <c r="I174" i="6" s="1"/>
  <c r="D622" i="6" s="1"/>
  <c r="E185" i="6"/>
  <c r="I183" i="6"/>
  <c r="I185" i="6" s="1"/>
  <c r="G289" i="6" s="1"/>
  <c r="G293" i="6" s="1"/>
  <c r="D623" i="6" s="1"/>
  <c r="E500" i="6" l="1"/>
  <c r="D625" i="6" s="1"/>
  <c r="D631" i="6"/>
  <c r="D658" i="6" s="1"/>
  <c r="D666" i="6" s="1"/>
  <c r="D669" i="6" s="1"/>
  <c r="F132" i="3" l="1"/>
  <c r="F131" i="3"/>
  <c r="F130" i="3"/>
  <c r="F129" i="3"/>
  <c r="F133" i="3" l="1"/>
</calcChain>
</file>

<file path=xl/sharedStrings.xml><?xml version="1.0" encoding="utf-8"?>
<sst xmlns="http://schemas.openxmlformats.org/spreadsheetml/2006/main" count="3078" uniqueCount="1627">
  <si>
    <t>　（キ）地域生活環境改善効果</t>
    <rPh sb="4" eb="6">
      <t>チイキ</t>
    </rPh>
    <rPh sb="6" eb="8">
      <t>セイカツ</t>
    </rPh>
    <rPh sb="8" eb="10">
      <t>カンキョウ</t>
    </rPh>
    <rPh sb="10" eb="12">
      <t>カイゼン</t>
    </rPh>
    <rPh sb="12" eb="14">
      <t>コウカ</t>
    </rPh>
    <phoneticPr fontId="3"/>
  </si>
  <si>
    <t>　　　ⅰ衛生水準向上効果額算出表（有機物処理・利用施設、脱臭施設）</t>
    <rPh sb="4" eb="6">
      <t>エイセイ</t>
    </rPh>
    <rPh sb="6" eb="8">
      <t>スイジュン</t>
    </rPh>
    <rPh sb="8" eb="10">
      <t>コウジョウ</t>
    </rPh>
    <rPh sb="10" eb="12">
      <t>コウカ</t>
    </rPh>
    <rPh sb="12" eb="13">
      <t>ガク</t>
    </rPh>
    <rPh sb="13" eb="15">
      <t>サンシュツ</t>
    </rPh>
    <rPh sb="15" eb="16">
      <t>ヒョウ</t>
    </rPh>
    <rPh sb="17" eb="20">
      <t>ユウキブツ</t>
    </rPh>
    <rPh sb="20" eb="22">
      <t>ショリ</t>
    </rPh>
    <rPh sb="23" eb="25">
      <t>リヨウ</t>
    </rPh>
    <rPh sb="25" eb="27">
      <t>シセツ</t>
    </rPh>
    <rPh sb="28" eb="30">
      <t>ダッシュウ</t>
    </rPh>
    <rPh sb="30" eb="32">
      <t>シセツ</t>
    </rPh>
    <phoneticPr fontId="3"/>
  </si>
  <si>
    <t>項目</t>
    <rPh sb="0" eb="2">
      <t>コウモク</t>
    </rPh>
    <phoneticPr fontId="3"/>
  </si>
  <si>
    <t>算式</t>
    <rPh sb="0" eb="1">
      <t>ザン</t>
    </rPh>
    <rPh sb="1" eb="2">
      <t>シキ</t>
    </rPh>
    <phoneticPr fontId="3"/>
  </si>
  <si>
    <t>家畜排せつ物（廃棄物）当たり防臭剤等の薬剤散布単価</t>
    <rPh sb="0" eb="2">
      <t>カチク</t>
    </rPh>
    <rPh sb="2" eb="3">
      <t>ハイ</t>
    </rPh>
    <rPh sb="5" eb="6">
      <t>ブツ</t>
    </rPh>
    <rPh sb="7" eb="10">
      <t>ハイキブツ</t>
    </rPh>
    <rPh sb="11" eb="12">
      <t>ア</t>
    </rPh>
    <rPh sb="14" eb="17">
      <t>ボウシュウザイ</t>
    </rPh>
    <rPh sb="17" eb="18">
      <t>トウ</t>
    </rPh>
    <rPh sb="19" eb="21">
      <t>ヤクザイ</t>
    </rPh>
    <rPh sb="21" eb="23">
      <t>サンプ</t>
    </rPh>
    <rPh sb="23" eb="25">
      <t>タンカ</t>
    </rPh>
    <phoneticPr fontId="3"/>
  </si>
  <si>
    <r>
      <t>円</t>
    </r>
    <r>
      <rPr>
        <sz val="10"/>
        <color indexed="10"/>
        <rFont val="ＭＳ 明朝"/>
        <family val="1"/>
        <charset val="128"/>
      </rPr>
      <t>/ｔ</t>
    </r>
    <rPh sb="0" eb="1">
      <t>エン</t>
    </rPh>
    <phoneticPr fontId="3"/>
  </si>
  <si>
    <t>定数</t>
    <rPh sb="0" eb="2">
      <t>テイスウ</t>
    </rPh>
    <phoneticPr fontId="3"/>
  </si>
  <si>
    <t>家畜排せつ物（廃棄物）量</t>
    <rPh sb="0" eb="2">
      <t>カチク</t>
    </rPh>
    <rPh sb="2" eb="3">
      <t>ハイ</t>
    </rPh>
    <rPh sb="5" eb="6">
      <t>ブツ</t>
    </rPh>
    <rPh sb="7" eb="10">
      <t>ハイキブツ</t>
    </rPh>
    <rPh sb="11" eb="12">
      <t>リョウ</t>
    </rPh>
    <phoneticPr fontId="3"/>
  </si>
  <si>
    <t>事業計画書資料より</t>
    <rPh sb="0" eb="2">
      <t>ジギョウ</t>
    </rPh>
    <rPh sb="2" eb="5">
      <t>ケイカクショ</t>
    </rPh>
    <rPh sb="5" eb="7">
      <t>シリョウ</t>
    </rPh>
    <phoneticPr fontId="3"/>
  </si>
  <si>
    <t>衛生水準向上効果額</t>
    <rPh sb="0" eb="2">
      <t>エイセイ</t>
    </rPh>
    <rPh sb="2" eb="4">
      <t>スイジュン</t>
    </rPh>
    <rPh sb="4" eb="6">
      <t>コウジョウ</t>
    </rPh>
    <rPh sb="6" eb="8">
      <t>コウカ</t>
    </rPh>
    <rPh sb="8" eb="9">
      <t>ガク</t>
    </rPh>
    <phoneticPr fontId="3"/>
  </si>
  <si>
    <t>③＝①×②</t>
    <phoneticPr fontId="3"/>
  </si>
  <si>
    <t>千円</t>
    <rPh sb="0" eb="1">
      <t>センエン</t>
    </rPh>
    <rPh sb="1" eb="2">
      <t>エン</t>
    </rPh>
    <phoneticPr fontId="3"/>
  </si>
  <si>
    <t>注：民家等と離れている畜舎については、算出しないこと。</t>
    <rPh sb="0" eb="1">
      <t>チュウ</t>
    </rPh>
    <rPh sb="2" eb="4">
      <t>ミンカ</t>
    </rPh>
    <rPh sb="4" eb="5">
      <t>トウ</t>
    </rPh>
    <rPh sb="6" eb="7">
      <t>ハナ</t>
    </rPh>
    <rPh sb="11" eb="13">
      <t>チクシャ</t>
    </rPh>
    <rPh sb="19" eb="21">
      <t>サンシュツ</t>
    </rPh>
    <phoneticPr fontId="3"/>
  </si>
  <si>
    <t>　　　ⅱ水質保全効果額（有機物処理・利用施設、浄化処理施設）</t>
    <rPh sb="4" eb="6">
      <t>スイシツ</t>
    </rPh>
    <rPh sb="6" eb="8">
      <t>ホゼン</t>
    </rPh>
    <rPh sb="8" eb="10">
      <t>コウカ</t>
    </rPh>
    <rPh sb="10" eb="11">
      <t>ガク</t>
    </rPh>
    <rPh sb="12" eb="15">
      <t>ユウキブツ</t>
    </rPh>
    <rPh sb="15" eb="17">
      <t>ショリ</t>
    </rPh>
    <rPh sb="18" eb="20">
      <t>リヨウ</t>
    </rPh>
    <rPh sb="20" eb="22">
      <t>シセツ</t>
    </rPh>
    <rPh sb="23" eb="25">
      <t>ジョウカ</t>
    </rPh>
    <rPh sb="25" eb="27">
      <t>ショリ</t>
    </rPh>
    <rPh sb="27" eb="29">
      <t>シセツ</t>
    </rPh>
    <phoneticPr fontId="3"/>
  </si>
  <si>
    <t>経算牛</t>
    <rPh sb="0" eb="1">
      <t>ケイザイ</t>
    </rPh>
    <rPh sb="1" eb="2">
      <t>サンシュツ</t>
    </rPh>
    <rPh sb="2" eb="3">
      <t>ウシ</t>
    </rPh>
    <phoneticPr fontId="3"/>
  </si>
  <si>
    <t>頭</t>
    <rPh sb="0" eb="1">
      <t>アタマ</t>
    </rPh>
    <phoneticPr fontId="3"/>
  </si>
  <si>
    <t>事業計画資料による</t>
    <rPh sb="0" eb="2">
      <t>ジギョウ</t>
    </rPh>
    <rPh sb="2" eb="4">
      <t>ケイカク</t>
    </rPh>
    <rPh sb="4" eb="6">
      <t>シリョウ</t>
    </rPh>
    <phoneticPr fontId="3"/>
  </si>
  <si>
    <t xml:space="preserve"> ふん尿量</t>
    <rPh sb="3" eb="4">
      <t>ニョウ</t>
    </rPh>
    <rPh sb="4" eb="5">
      <t>リョウ</t>
    </rPh>
    <phoneticPr fontId="3"/>
  </si>
  <si>
    <t>kg/頭/年</t>
    <rPh sb="3" eb="4">
      <t>アタマ</t>
    </rPh>
    <rPh sb="5" eb="6">
      <t>ネン</t>
    </rPh>
    <phoneticPr fontId="3"/>
  </si>
  <si>
    <t>ふん、尿に含まれるNの総量</t>
    <rPh sb="3" eb="4">
      <t>ニョウ</t>
    </rPh>
    <rPh sb="5" eb="6">
      <t>フク</t>
    </rPh>
    <rPh sb="11" eb="13">
      <t>ソウリョウ</t>
    </rPh>
    <phoneticPr fontId="3"/>
  </si>
  <si>
    <t>育成牛</t>
    <rPh sb="0" eb="2">
      <t>イクセイ</t>
    </rPh>
    <rPh sb="2" eb="3">
      <t>ウシ</t>
    </rPh>
    <phoneticPr fontId="3"/>
  </si>
  <si>
    <t>○○○</t>
    <phoneticPr fontId="3"/>
  </si>
  <si>
    <t>年間窒素発生量</t>
    <rPh sb="0" eb="2">
      <t>ネンカン</t>
    </rPh>
    <rPh sb="2" eb="4">
      <t>チッソ</t>
    </rPh>
    <rPh sb="4" eb="6">
      <t>ハッセイ</t>
    </rPh>
    <rPh sb="6" eb="7">
      <t>リョウ</t>
    </rPh>
    <phoneticPr fontId="3"/>
  </si>
  <si>
    <t>⑦=①×②+③×④+⑤×⑥</t>
    <phoneticPr fontId="3"/>
  </si>
  <si>
    <t>kg/年</t>
    <rPh sb="3" eb="4">
      <t>ネン</t>
    </rPh>
    <phoneticPr fontId="3"/>
  </si>
  <si>
    <t>流失比率</t>
    <rPh sb="0" eb="2">
      <t>リュウシツ</t>
    </rPh>
    <rPh sb="2" eb="3">
      <t>ヒリツ</t>
    </rPh>
    <rPh sb="3" eb="4">
      <t>リツ</t>
    </rPh>
    <phoneticPr fontId="3"/>
  </si>
  <si>
    <t>⑧</t>
    <phoneticPr fontId="3"/>
  </si>
  <si>
    <t>％</t>
    <phoneticPr fontId="3"/>
  </si>
  <si>
    <t>処理必要窒素量</t>
    <rPh sb="0" eb="2">
      <t>ショリ</t>
    </rPh>
    <rPh sb="2" eb="4">
      <t>ヒツヨウ</t>
    </rPh>
    <rPh sb="4" eb="6">
      <t>チッソ</t>
    </rPh>
    <rPh sb="6" eb="7">
      <t>リョウ</t>
    </rPh>
    <phoneticPr fontId="3"/>
  </si>
  <si>
    <t>⑨＝⑦×⑧</t>
    <phoneticPr fontId="3"/>
  </si>
  <si>
    <t>窒素浄化単価</t>
    <rPh sb="0" eb="2">
      <t>チッソ</t>
    </rPh>
    <rPh sb="2" eb="4">
      <t>ジョウカ</t>
    </rPh>
    <rPh sb="4" eb="6">
      <t>タンカ</t>
    </rPh>
    <phoneticPr fontId="3"/>
  </si>
  <si>
    <t>⑩</t>
    <phoneticPr fontId="3"/>
  </si>
  <si>
    <t>円/kg</t>
    <rPh sb="0" eb="1">
      <t>エン</t>
    </rPh>
    <phoneticPr fontId="3"/>
  </si>
  <si>
    <t>水質保全効果額</t>
    <rPh sb="0" eb="2">
      <t>スイシツ</t>
    </rPh>
    <rPh sb="2" eb="4">
      <t>ホゼン</t>
    </rPh>
    <rPh sb="4" eb="6">
      <t>コウカ</t>
    </rPh>
    <rPh sb="6" eb="7">
      <t>ガク</t>
    </rPh>
    <phoneticPr fontId="3"/>
  </si>
  <si>
    <t>⑪＝⑨×⑩</t>
    <phoneticPr fontId="3"/>
  </si>
  <si>
    <t>　（ク）廃棄物処理費節減効果額算出表（有機物処理・利用施設、バイオディーゼル燃料製造供給施設）</t>
    <rPh sb="4" eb="7">
      <t>ハイキブツ</t>
    </rPh>
    <rPh sb="7" eb="9">
      <t>ショリ</t>
    </rPh>
    <rPh sb="9" eb="10">
      <t>ヒヨウ</t>
    </rPh>
    <rPh sb="10" eb="12">
      <t>セツゲン</t>
    </rPh>
    <rPh sb="12" eb="14">
      <t>コウカ</t>
    </rPh>
    <rPh sb="14" eb="15">
      <t>ガク</t>
    </rPh>
    <rPh sb="15" eb="17">
      <t>サンシュツ</t>
    </rPh>
    <rPh sb="17" eb="18">
      <t>ヒョウ</t>
    </rPh>
    <rPh sb="19" eb="22">
      <t>ユウキブツ</t>
    </rPh>
    <rPh sb="22" eb="24">
      <t>ショリ</t>
    </rPh>
    <rPh sb="25" eb="27">
      <t>リヨウ</t>
    </rPh>
    <rPh sb="27" eb="29">
      <t>シセツ</t>
    </rPh>
    <phoneticPr fontId="3"/>
  </si>
  <si>
    <t>廃棄物処理費</t>
    <rPh sb="0" eb="3">
      <t>ハイキブツ</t>
    </rPh>
    <rPh sb="3" eb="5">
      <t>ショリ</t>
    </rPh>
    <rPh sb="5" eb="6">
      <t>ヒヨウ</t>
    </rPh>
    <phoneticPr fontId="3"/>
  </si>
  <si>
    <t>処理単価</t>
    <rPh sb="0" eb="2">
      <t>ショリ</t>
    </rPh>
    <rPh sb="2" eb="4">
      <t>タンカ</t>
    </rPh>
    <phoneticPr fontId="3"/>
  </si>
  <si>
    <t>円/ｔ</t>
    <rPh sb="0" eb="1">
      <t>エン</t>
    </rPh>
    <phoneticPr fontId="3"/>
  </si>
  <si>
    <t>廃棄物処理節減効果額</t>
    <rPh sb="0" eb="3">
      <t>ハイキブツ</t>
    </rPh>
    <rPh sb="3" eb="5">
      <t>ショリ</t>
    </rPh>
    <rPh sb="5" eb="7">
      <t>セツゲン</t>
    </rPh>
    <rPh sb="7" eb="9">
      <t>コウカ</t>
    </rPh>
    <rPh sb="9" eb="10">
      <t>ガク</t>
    </rPh>
    <phoneticPr fontId="3"/>
  </si>
  <si>
    <t>注１：生ゴミ、食品残さを一体的に処理する場合に算出すること。</t>
    <rPh sb="0" eb="1">
      <t>チュウイ</t>
    </rPh>
    <rPh sb="3" eb="4">
      <t>ナマ</t>
    </rPh>
    <rPh sb="7" eb="9">
      <t>ショクヒン</t>
    </rPh>
    <rPh sb="9" eb="10">
      <t>ザン</t>
    </rPh>
    <rPh sb="12" eb="15">
      <t>イッタイテキ</t>
    </rPh>
    <rPh sb="16" eb="18">
      <t>ショリ</t>
    </rPh>
    <rPh sb="20" eb="22">
      <t>バアイ</t>
    </rPh>
    <rPh sb="23" eb="25">
      <t>サンシュツ</t>
    </rPh>
    <phoneticPr fontId="3"/>
  </si>
  <si>
    <t>注２：処理単価は、実施地域の市町村等の一般廃棄物等の処理単価を使用すること。</t>
    <rPh sb="0" eb="1">
      <t>チュウイ</t>
    </rPh>
    <rPh sb="3" eb="5">
      <t>ショリ</t>
    </rPh>
    <rPh sb="5" eb="7">
      <t>タンカ</t>
    </rPh>
    <rPh sb="9" eb="11">
      <t>ジッシ</t>
    </rPh>
    <rPh sb="11" eb="13">
      <t>チイキ</t>
    </rPh>
    <rPh sb="14" eb="17">
      <t>シチョウソン</t>
    </rPh>
    <rPh sb="17" eb="18">
      <t>トウ</t>
    </rPh>
    <rPh sb="19" eb="21">
      <t>イッパン</t>
    </rPh>
    <rPh sb="21" eb="24">
      <t>ハイキブツ</t>
    </rPh>
    <rPh sb="24" eb="25">
      <t>トウ</t>
    </rPh>
    <rPh sb="26" eb="28">
      <t>ショリ</t>
    </rPh>
    <rPh sb="28" eb="30">
      <t>タンカ</t>
    </rPh>
    <rPh sb="31" eb="33">
      <t>シヨウ</t>
    </rPh>
    <phoneticPr fontId="3"/>
  </si>
  <si>
    <t>　（ケ）温室効果ガス削減効果額算出表（バイオディーゼル燃料製造供給施設）</t>
    <rPh sb="4" eb="6">
      <t>オンシツ</t>
    </rPh>
    <rPh sb="6" eb="8">
      <t>コウカ</t>
    </rPh>
    <rPh sb="10" eb="12">
      <t>サクゲン</t>
    </rPh>
    <rPh sb="12" eb="14">
      <t>コウカ</t>
    </rPh>
    <rPh sb="14" eb="15">
      <t>ガク</t>
    </rPh>
    <rPh sb="15" eb="17">
      <t>サンシュツ</t>
    </rPh>
    <rPh sb="17" eb="18">
      <t>ヒョウ</t>
    </rPh>
    <phoneticPr fontId="3"/>
  </si>
  <si>
    <t>目標年度におけるバイオディーゼル燃料の使用量</t>
    <rPh sb="0" eb="2">
      <t>モクヒョウ</t>
    </rPh>
    <rPh sb="2" eb="4">
      <t>ネンド</t>
    </rPh>
    <rPh sb="16" eb="18">
      <t>ネンリョウ</t>
    </rPh>
    <rPh sb="19" eb="22">
      <t>シヨウリョウ</t>
    </rPh>
    <phoneticPr fontId="3"/>
  </si>
  <si>
    <t>L</t>
    <phoneticPr fontId="3"/>
  </si>
  <si>
    <t>軽油の温室効果ガス排出係数</t>
    <rPh sb="0" eb="2">
      <t>ケイユ</t>
    </rPh>
    <rPh sb="3" eb="5">
      <t>オンシツ</t>
    </rPh>
    <rPh sb="5" eb="7">
      <t>コウカ</t>
    </rPh>
    <rPh sb="9" eb="11">
      <t>ハイシュツ</t>
    </rPh>
    <rPh sb="11" eb="13">
      <t>ケイスウ</t>
    </rPh>
    <phoneticPr fontId="3"/>
  </si>
  <si>
    <r>
      <t>2.62×10</t>
    </r>
    <r>
      <rPr>
        <vertAlign val="superscript"/>
        <sz val="10"/>
        <rFont val="ＭＳ 明朝"/>
        <family val="1"/>
        <charset val="128"/>
      </rPr>
      <t>-3</t>
    </r>
    <phoneticPr fontId="3"/>
  </si>
  <si>
    <r>
      <t>t-CO</t>
    </r>
    <r>
      <rPr>
        <vertAlign val="subscript"/>
        <sz val="10"/>
        <rFont val="ＭＳ 明朝"/>
        <family val="1"/>
        <charset val="128"/>
      </rPr>
      <t>2</t>
    </r>
    <r>
      <rPr>
        <sz val="10"/>
        <rFont val="ＭＳ 明朝"/>
        <family val="1"/>
        <charset val="128"/>
      </rPr>
      <t>/L</t>
    </r>
    <phoneticPr fontId="3"/>
  </si>
  <si>
    <t>温室効果ガス排出量の削減量</t>
    <rPh sb="0" eb="2">
      <t>オンシツ</t>
    </rPh>
    <rPh sb="2" eb="4">
      <t>コウカ</t>
    </rPh>
    <rPh sb="6" eb="8">
      <t>ハイシュツ</t>
    </rPh>
    <rPh sb="8" eb="9">
      <t>リョウ</t>
    </rPh>
    <rPh sb="10" eb="12">
      <t>サクゲン</t>
    </rPh>
    <rPh sb="12" eb="13">
      <t>リョウ</t>
    </rPh>
    <phoneticPr fontId="3"/>
  </si>
  <si>
    <r>
      <t>t-CO</t>
    </r>
    <r>
      <rPr>
        <vertAlign val="subscript"/>
        <sz val="10"/>
        <rFont val="ＭＳ 明朝"/>
        <family val="1"/>
        <charset val="128"/>
      </rPr>
      <t>2</t>
    </r>
    <phoneticPr fontId="3"/>
  </si>
  <si>
    <t>事業実施前年の「日経・JBIC排出量取引参考気配」の平均値</t>
    <rPh sb="0" eb="2">
      <t>ジギョウ</t>
    </rPh>
    <rPh sb="2" eb="4">
      <t>ジッシ</t>
    </rPh>
    <rPh sb="4" eb="6">
      <t>ゼンネン</t>
    </rPh>
    <rPh sb="8" eb="10">
      <t>ニッケイ</t>
    </rPh>
    <rPh sb="15" eb="17">
      <t>ハイシュツ</t>
    </rPh>
    <rPh sb="17" eb="18">
      <t>リョウ</t>
    </rPh>
    <rPh sb="18" eb="20">
      <t>トリヒキ</t>
    </rPh>
    <rPh sb="20" eb="22">
      <t>サンコウ</t>
    </rPh>
    <rPh sb="22" eb="24">
      <t>ケハイ</t>
    </rPh>
    <rPh sb="26" eb="29">
      <t>ヘイキンチ</t>
    </rPh>
    <phoneticPr fontId="3"/>
  </si>
  <si>
    <r>
      <t>円/ｔ-CO</t>
    </r>
    <r>
      <rPr>
        <vertAlign val="subscript"/>
        <sz val="10"/>
        <rFont val="ＭＳ 明朝"/>
        <family val="1"/>
        <charset val="128"/>
      </rPr>
      <t>2</t>
    </r>
    <rPh sb="0" eb="1">
      <t>エン</t>
    </rPh>
    <phoneticPr fontId="3"/>
  </si>
  <si>
    <t>温室効果ガス削減効果額</t>
    <rPh sb="0" eb="2">
      <t>オンシツ</t>
    </rPh>
    <rPh sb="2" eb="4">
      <t>コウカ</t>
    </rPh>
    <rPh sb="6" eb="8">
      <t>サクゲン</t>
    </rPh>
    <rPh sb="8" eb="10">
      <t>コウカ</t>
    </rPh>
    <rPh sb="10" eb="11">
      <t>ガク</t>
    </rPh>
    <phoneticPr fontId="3"/>
  </si>
  <si>
    <t>⑤＝③×④</t>
    <phoneticPr fontId="3"/>
  </si>
  <si>
    <t>（コ）長期研修コスト節減効果（技術支援施設）</t>
    <rPh sb="3" eb="5">
      <t>チョウキ</t>
    </rPh>
    <rPh sb="5" eb="7">
      <t>ケンシュウ</t>
    </rPh>
    <rPh sb="10" eb="12">
      <t>セツゲン</t>
    </rPh>
    <rPh sb="12" eb="14">
      <t>コウカ</t>
    </rPh>
    <rPh sb="15" eb="17">
      <t>ギジュツ</t>
    </rPh>
    <rPh sb="17" eb="19">
      <t>シエン</t>
    </rPh>
    <rPh sb="19" eb="21">
      <t>シセツ</t>
    </rPh>
    <phoneticPr fontId="3"/>
  </si>
  <si>
    <t>計算式</t>
    <rPh sb="0" eb="3">
      <t>ケイサンシキ</t>
    </rPh>
    <phoneticPr fontId="3"/>
  </si>
  <si>
    <t>事業実施前研修経費</t>
    <rPh sb="0" eb="2">
      <t>ジギョウ</t>
    </rPh>
    <rPh sb="2" eb="5">
      <t>ジッシマエ</t>
    </rPh>
    <rPh sb="5" eb="7">
      <t>ケンシュウ</t>
    </rPh>
    <rPh sb="7" eb="9">
      <t>ケイヒ</t>
    </rPh>
    <phoneticPr fontId="3"/>
  </si>
  <si>
    <t>事業実施後研修経費</t>
    <rPh sb="0" eb="2">
      <t>ジギョウ</t>
    </rPh>
    <rPh sb="2" eb="5">
      <t>ジッシゴ</t>
    </rPh>
    <rPh sb="5" eb="7">
      <t>ケンシュウ</t>
    </rPh>
    <rPh sb="7" eb="9">
      <t>ケイヒ</t>
    </rPh>
    <phoneticPr fontId="3"/>
  </si>
  <si>
    <t>長期研修コスト節減効果</t>
    <rPh sb="0" eb="2">
      <t>チョウキ</t>
    </rPh>
    <rPh sb="2" eb="4">
      <t>ケンシュウ</t>
    </rPh>
    <rPh sb="7" eb="9">
      <t>セツゲン</t>
    </rPh>
    <rPh sb="9" eb="11">
      <t>コウカ</t>
    </rPh>
    <phoneticPr fontId="3"/>
  </si>
  <si>
    <t>（サ）短期研修コスト節減効果（技術支援施設）</t>
    <rPh sb="3" eb="5">
      <t>タンキ</t>
    </rPh>
    <rPh sb="5" eb="7">
      <t>ケンシュウ</t>
    </rPh>
    <rPh sb="10" eb="12">
      <t>セツゲン</t>
    </rPh>
    <rPh sb="12" eb="14">
      <t>コウカ</t>
    </rPh>
    <rPh sb="15" eb="17">
      <t>ギジュツ</t>
    </rPh>
    <rPh sb="17" eb="19">
      <t>シエン</t>
    </rPh>
    <rPh sb="19" eb="21">
      <t>シセツ</t>
    </rPh>
    <phoneticPr fontId="3"/>
  </si>
  <si>
    <t>短期研修コスト節減効果</t>
    <rPh sb="0" eb="2">
      <t>タンキ</t>
    </rPh>
    <rPh sb="2" eb="4">
      <t>ケンシュウ</t>
    </rPh>
    <rPh sb="7" eb="9">
      <t>セツゲン</t>
    </rPh>
    <rPh sb="9" eb="11">
      <t>コウカ</t>
    </rPh>
    <phoneticPr fontId="3"/>
  </si>
  <si>
    <t>（シ）施設活用効果（技術支援施設）</t>
    <rPh sb="3" eb="5">
      <t>シセツ</t>
    </rPh>
    <rPh sb="5" eb="7">
      <t>カツヨウ</t>
    </rPh>
    <rPh sb="7" eb="9">
      <t>コウカ</t>
    </rPh>
    <rPh sb="10" eb="12">
      <t>ギジュツ</t>
    </rPh>
    <rPh sb="12" eb="14">
      <t>シエン</t>
    </rPh>
    <rPh sb="14" eb="16">
      <t>シセツ</t>
    </rPh>
    <phoneticPr fontId="3"/>
  </si>
  <si>
    <t>施設の利用形態</t>
    <rPh sb="0" eb="2">
      <t>シセツ</t>
    </rPh>
    <rPh sb="3" eb="5">
      <t>リヨウ</t>
    </rPh>
    <rPh sb="5" eb="7">
      <t>ケイタイ</t>
    </rPh>
    <phoneticPr fontId="3"/>
  </si>
  <si>
    <t>施設料等</t>
    <rPh sb="0" eb="3">
      <t>シセツリョウ</t>
    </rPh>
    <rPh sb="3" eb="4">
      <t>トウ</t>
    </rPh>
    <phoneticPr fontId="3"/>
  </si>
  <si>
    <t>による収益①</t>
    <rPh sb="3" eb="5">
      <t>シュウエキ</t>
    </rPh>
    <phoneticPr fontId="3"/>
  </si>
  <si>
    <t>②＝①</t>
    <phoneticPr fontId="3"/>
  </si>
  <si>
    <t>合　　計</t>
    <rPh sb="0" eb="1">
      <t>ゴウ</t>
    </rPh>
    <rPh sb="3" eb="4">
      <t>ケイ</t>
    </rPh>
    <phoneticPr fontId="3"/>
  </si>
  <si>
    <t>（ス）有機農業参入・転換効果</t>
    <rPh sb="3" eb="5">
      <t>ユウキ</t>
    </rPh>
    <rPh sb="5" eb="7">
      <t>ノウギョウ</t>
    </rPh>
    <rPh sb="7" eb="9">
      <t>サンニュウ</t>
    </rPh>
    <rPh sb="10" eb="12">
      <t>テンカン</t>
    </rPh>
    <rPh sb="12" eb="14">
      <t>コウカ</t>
    </rPh>
    <phoneticPr fontId="3"/>
  </si>
  <si>
    <t>項　目</t>
    <rPh sb="0" eb="1">
      <t>コウ</t>
    </rPh>
    <rPh sb="2" eb="3">
      <t>メ</t>
    </rPh>
    <phoneticPr fontId="3"/>
  </si>
  <si>
    <t>事業実施後有機農業実施面積</t>
    <rPh sb="0" eb="2">
      <t>ジギョウ</t>
    </rPh>
    <rPh sb="2" eb="5">
      <t>ジッシゴ</t>
    </rPh>
    <rPh sb="5" eb="7">
      <t>ユウキ</t>
    </rPh>
    <rPh sb="7" eb="9">
      <t>ノウギョウ</t>
    </rPh>
    <rPh sb="9" eb="11">
      <t>ジッシ</t>
    </rPh>
    <rPh sb="11" eb="13">
      <t>メンセキ</t>
    </rPh>
    <phoneticPr fontId="3"/>
  </si>
  <si>
    <t>事業実施前有機農業実施面積</t>
    <rPh sb="0" eb="2">
      <t>ジギョウ</t>
    </rPh>
    <rPh sb="2" eb="5">
      <t>ジッシマエ</t>
    </rPh>
    <rPh sb="5" eb="7">
      <t>ユウキ</t>
    </rPh>
    <rPh sb="7" eb="9">
      <t>ノウギョウ</t>
    </rPh>
    <rPh sb="9" eb="11">
      <t>ジッシ</t>
    </rPh>
    <rPh sb="11" eb="13">
      <t>メンセキ</t>
    </rPh>
    <phoneticPr fontId="3"/>
  </si>
  <si>
    <t>地域の平均的慣行農業所得</t>
    <rPh sb="0" eb="2">
      <t>チイキ</t>
    </rPh>
    <rPh sb="3" eb="6">
      <t>ヘイキンテキ</t>
    </rPh>
    <rPh sb="6" eb="8">
      <t>カンコウ</t>
    </rPh>
    <rPh sb="8" eb="10">
      <t>ノウギョウ</t>
    </rPh>
    <rPh sb="10" eb="12">
      <t>ショトク</t>
    </rPh>
    <phoneticPr fontId="3"/>
  </si>
  <si>
    <t>円／ha</t>
    <rPh sb="0" eb="1">
      <t>エン</t>
    </rPh>
    <phoneticPr fontId="3"/>
  </si>
  <si>
    <t>有機農業収益効果</t>
    <rPh sb="0" eb="2">
      <t>ユウキ</t>
    </rPh>
    <rPh sb="2" eb="4">
      <t>ノウギョウ</t>
    </rPh>
    <rPh sb="4" eb="6">
      <t>シュウエキ</t>
    </rPh>
    <rPh sb="6" eb="8">
      <t>コウカ</t>
    </rPh>
    <phoneticPr fontId="3"/>
  </si>
  <si>
    <t>有機農業参入・転換効果額</t>
    <rPh sb="0" eb="2">
      <t>ユウキ</t>
    </rPh>
    <rPh sb="2" eb="4">
      <t>ノウギョウ</t>
    </rPh>
    <rPh sb="4" eb="6">
      <t>サンニュウ</t>
    </rPh>
    <rPh sb="7" eb="9">
      <t>テンカン</t>
    </rPh>
    <rPh sb="9" eb="11">
      <t>コウカ</t>
    </rPh>
    <rPh sb="11" eb="12">
      <t>ガク</t>
    </rPh>
    <phoneticPr fontId="3"/>
  </si>
  <si>
    <t>⑤＝</t>
    <phoneticPr fontId="3"/>
  </si>
  <si>
    <t>(①-②)×③×④</t>
  </si>
  <si>
    <t>④の有機農業収益効果の算出方法</t>
    <rPh sb="2" eb="4">
      <t>ユウキ</t>
    </rPh>
    <rPh sb="4" eb="6">
      <t>ノウギョウ</t>
    </rPh>
    <rPh sb="6" eb="8">
      <t>シュウエキ</t>
    </rPh>
    <rPh sb="8" eb="10">
      <t>コウカ</t>
    </rPh>
    <rPh sb="11" eb="13">
      <t>サンシュツ</t>
    </rPh>
    <rPh sb="13" eb="15">
      <t>ホウホウ</t>
    </rPh>
    <phoneticPr fontId="3"/>
  </si>
  <si>
    <t>　（セ）その他の効果額算出表</t>
    <rPh sb="6" eb="7">
      <t>タ</t>
    </rPh>
    <phoneticPr fontId="3"/>
  </si>
  <si>
    <t>その他効果額</t>
    <rPh sb="2" eb="3">
      <t>タ</t>
    </rPh>
    <rPh sb="3" eb="5">
      <t>コウカ</t>
    </rPh>
    <rPh sb="5" eb="6">
      <t>ガク</t>
    </rPh>
    <phoneticPr fontId="3"/>
  </si>
  <si>
    <t>　　　　その他の効果の根拠</t>
    <rPh sb="6" eb="7">
      <t>タ</t>
    </rPh>
    <rPh sb="8" eb="10">
      <t>コウカ</t>
    </rPh>
    <rPh sb="11" eb="13">
      <t>コンキョ</t>
    </rPh>
    <phoneticPr fontId="3"/>
  </si>
  <si>
    <t>その他の効果の内容</t>
    <rPh sb="2" eb="3">
      <t>タ</t>
    </rPh>
    <rPh sb="4" eb="6">
      <t>コウカ</t>
    </rPh>
    <rPh sb="7" eb="9">
      <t>ナイヨウ</t>
    </rPh>
    <phoneticPr fontId="3"/>
  </si>
  <si>
    <t>当該効果が発生する理由</t>
    <rPh sb="0" eb="2">
      <t>トウガイ</t>
    </rPh>
    <rPh sb="2" eb="4">
      <t>コウカ</t>
    </rPh>
    <rPh sb="5" eb="7">
      <t>ハッセイ</t>
    </rPh>
    <rPh sb="9" eb="11">
      <t>リユウ</t>
    </rPh>
    <phoneticPr fontId="3"/>
  </si>
  <si>
    <t>他の効果との重複がない理由</t>
    <rPh sb="0" eb="1">
      <t>ホカ</t>
    </rPh>
    <rPh sb="2" eb="4">
      <t>コウカ</t>
    </rPh>
    <rPh sb="6" eb="8">
      <t>チョウフク</t>
    </rPh>
    <rPh sb="11" eb="13">
      <t>リユウ</t>
    </rPh>
    <phoneticPr fontId="3"/>
  </si>
  <si>
    <t>　（ソ）廃用損失額（既存施設残存価値）算出表</t>
    <rPh sb="4" eb="5">
      <t>ハイシ</t>
    </rPh>
    <rPh sb="5" eb="6">
      <t>ヨウト</t>
    </rPh>
    <rPh sb="6" eb="7">
      <t>ソン</t>
    </rPh>
    <rPh sb="7" eb="8">
      <t>ウシナ</t>
    </rPh>
    <rPh sb="8" eb="9">
      <t>ガク</t>
    </rPh>
    <rPh sb="10" eb="12">
      <t>キゾン</t>
    </rPh>
    <rPh sb="12" eb="14">
      <t>シセツ</t>
    </rPh>
    <rPh sb="14" eb="16">
      <t>ザンゾン</t>
    </rPh>
    <rPh sb="16" eb="18">
      <t>カチ</t>
    </rPh>
    <rPh sb="19" eb="21">
      <t>サンシュツ</t>
    </rPh>
    <rPh sb="21" eb="22">
      <t>ヒョウ</t>
    </rPh>
    <phoneticPr fontId="3"/>
  </si>
  <si>
    <t>施設名</t>
    <rPh sb="0" eb="3">
      <t>シセツメイ</t>
    </rPh>
    <phoneticPr fontId="3"/>
  </si>
  <si>
    <t>取得価格（千円）</t>
    <rPh sb="0" eb="4">
      <t>シュトクカカク</t>
    </rPh>
    <rPh sb="5" eb="7">
      <t>センエン</t>
    </rPh>
    <phoneticPr fontId="3"/>
  </si>
  <si>
    <t>耐用年数</t>
    <rPh sb="0" eb="4">
      <t>タイヨウネンスウ</t>
    </rPh>
    <phoneticPr fontId="3"/>
  </si>
  <si>
    <t>使用年数</t>
    <rPh sb="0" eb="2">
      <t>シヨウ</t>
    </rPh>
    <rPh sb="2" eb="4">
      <t>ネンスウ</t>
    </rPh>
    <phoneticPr fontId="3"/>
  </si>
  <si>
    <t>使用可能年数</t>
    <rPh sb="0" eb="2">
      <t>シヨウ</t>
    </rPh>
    <rPh sb="2" eb="4">
      <t>カノウ</t>
    </rPh>
    <rPh sb="4" eb="6">
      <t>ネンスウ</t>
    </rPh>
    <phoneticPr fontId="3"/>
  </si>
  <si>
    <t>残存率</t>
    <rPh sb="0" eb="2">
      <t>ザンゾン</t>
    </rPh>
    <rPh sb="2" eb="3">
      <t>リツ</t>
    </rPh>
    <phoneticPr fontId="3"/>
  </si>
  <si>
    <t>残存価値（千円）</t>
    <rPh sb="0" eb="2">
      <t>ザンゾン</t>
    </rPh>
    <rPh sb="2" eb="4">
      <t>カチ</t>
    </rPh>
    <rPh sb="5" eb="7">
      <t>センエン</t>
    </rPh>
    <phoneticPr fontId="3"/>
  </si>
  <si>
    <t>　（タ）総合耐用年数算出表（事業対象工種別事業費・耐用年数表）</t>
    <rPh sb="4" eb="6">
      <t>ソウゴウ</t>
    </rPh>
    <rPh sb="6" eb="8">
      <t>タイヨウ</t>
    </rPh>
    <rPh sb="8" eb="10">
      <t>ネンスウ</t>
    </rPh>
    <rPh sb="10" eb="12">
      <t>サンシュツ</t>
    </rPh>
    <rPh sb="12" eb="13">
      <t>ヒョウ</t>
    </rPh>
    <rPh sb="14" eb="16">
      <t>ジギョウ</t>
    </rPh>
    <rPh sb="16" eb="18">
      <t>タイショウ</t>
    </rPh>
    <rPh sb="18" eb="19">
      <t>コウ</t>
    </rPh>
    <rPh sb="19" eb="20">
      <t>シュ</t>
    </rPh>
    <rPh sb="20" eb="21">
      <t>ベツ</t>
    </rPh>
    <rPh sb="21" eb="24">
      <t>ジギョウヒ</t>
    </rPh>
    <rPh sb="25" eb="27">
      <t>タイヨウ</t>
    </rPh>
    <rPh sb="27" eb="29">
      <t>ネンスウ</t>
    </rPh>
    <rPh sb="29" eb="30">
      <t>ヒョウ</t>
    </rPh>
    <phoneticPr fontId="3"/>
  </si>
  <si>
    <t>工種別（施設名）</t>
    <rPh sb="0" eb="1">
      <t>コウ</t>
    </rPh>
    <rPh sb="1" eb="3">
      <t>シュベツ</t>
    </rPh>
    <rPh sb="4" eb="6">
      <t>シセツ</t>
    </rPh>
    <rPh sb="6" eb="7">
      <t>メイ</t>
    </rPh>
    <phoneticPr fontId="3"/>
  </si>
  <si>
    <t>事業費（千円）</t>
    <rPh sb="0" eb="3">
      <t>ジギョウヒ</t>
    </rPh>
    <rPh sb="4" eb="6">
      <t>センエン</t>
    </rPh>
    <phoneticPr fontId="3"/>
  </si>
  <si>
    <t>単年度事業費（減価額）</t>
    <rPh sb="0" eb="3">
      <t>タンネンド</t>
    </rPh>
    <rPh sb="3" eb="6">
      <t>ジギョウヒ</t>
    </rPh>
    <rPh sb="7" eb="9">
      <t>ゲンカ</t>
    </rPh>
    <rPh sb="9" eb="10">
      <t>ガク</t>
    </rPh>
    <phoneticPr fontId="3"/>
  </si>
  <si>
    <t>　耐用年数の根拠</t>
    <rPh sb="1" eb="3">
      <t>タイヨウ</t>
    </rPh>
    <rPh sb="3" eb="5">
      <t>ネンスウ</t>
    </rPh>
    <rPh sb="6" eb="8">
      <t>コンキョ</t>
    </rPh>
    <phoneticPr fontId="3"/>
  </si>
  <si>
    <t>②＝①／③</t>
    <phoneticPr fontId="3"/>
  </si>
  <si>
    <t>④＝①の合計</t>
    <rPh sb="4" eb="6">
      <t>ゴウケイ</t>
    </rPh>
    <phoneticPr fontId="3"/>
  </si>
  <si>
    <t>⑥総合耐用年数</t>
    <rPh sb="1" eb="3">
      <t>ソウゴウ</t>
    </rPh>
    <rPh sb="3" eb="5">
      <t>タイヨウ</t>
    </rPh>
    <rPh sb="5" eb="7">
      <t>ネンスウ</t>
    </rPh>
    <phoneticPr fontId="3"/>
  </si>
  <si>
    <t>⑤＝②の合計</t>
    <rPh sb="4" eb="6">
      <t>ゴウケイ</t>
    </rPh>
    <phoneticPr fontId="3"/>
  </si>
  <si>
    <t>（④／⑤）</t>
    <phoneticPr fontId="3"/>
  </si>
  <si>
    <t>２　効果と費用の比較表</t>
    <rPh sb="10" eb="11">
      <t>ヒョウ</t>
    </rPh>
    <phoneticPr fontId="3"/>
  </si>
  <si>
    <t>　Ⅰ　農業分野</t>
    <rPh sb="3" eb="5">
      <t>ノウギョウ</t>
    </rPh>
    <rPh sb="5" eb="7">
      <t>ブンヤ</t>
    </rPh>
    <phoneticPr fontId="3"/>
  </si>
  <si>
    <t xml:space="preserve"> </t>
    <phoneticPr fontId="3"/>
  </si>
  <si>
    <t xml:space="preserve"> 　１の（２）のイの（ア）のａの各施設等について、効果と費用の比較を次の表に準拠して算出するものとする。</t>
    <rPh sb="17" eb="19">
      <t>シセツ</t>
    </rPh>
    <rPh sb="19" eb="20">
      <t>トウ</t>
    </rPh>
    <phoneticPr fontId="3"/>
  </si>
  <si>
    <t xml:space="preserve">   なお、１の（２）のイの（ア）のａの（l）の事業にあっては、「土地改良事業の費用対効果分析に必要な諸係数について」</t>
    <phoneticPr fontId="3"/>
  </si>
  <si>
    <t xml:space="preserve"> （平成19年３月28日付け18農振第1598号農村振興局企画部長通知）等を準拠して算出するものとする。</t>
    <phoneticPr fontId="3"/>
  </si>
  <si>
    <t>　地産地消の取組において畜産物を扱う場合は、作付面積の代わりに頭羽数を用いる。</t>
    <rPh sb="1" eb="3">
      <t>チサン</t>
    </rPh>
    <rPh sb="3" eb="5">
      <t>チショウ</t>
    </rPh>
    <rPh sb="6" eb="8">
      <t>トリクミ</t>
    </rPh>
    <rPh sb="12" eb="15">
      <t>チクサンブツ</t>
    </rPh>
    <rPh sb="16" eb="17">
      <t>アツカ</t>
    </rPh>
    <rPh sb="18" eb="20">
      <t>バアイ</t>
    </rPh>
    <rPh sb="22" eb="24">
      <t>サクツケ</t>
    </rPh>
    <rPh sb="24" eb="26">
      <t>メンセキ</t>
    </rPh>
    <rPh sb="27" eb="28">
      <t>カ</t>
    </rPh>
    <rPh sb="31" eb="32">
      <t>トウ</t>
    </rPh>
    <rPh sb="32" eb="33">
      <t>ハ</t>
    </rPh>
    <rPh sb="33" eb="34">
      <t>スウ</t>
    </rPh>
    <rPh sb="35" eb="36">
      <t>モチ</t>
    </rPh>
    <phoneticPr fontId="3"/>
  </si>
  <si>
    <t>（１）年効果総額</t>
    <rPh sb="3" eb="4">
      <t>ネン</t>
    </rPh>
    <rPh sb="4" eb="6">
      <t>コウカ</t>
    </rPh>
    <rPh sb="6" eb="8">
      <t>ソウガク</t>
    </rPh>
    <phoneticPr fontId="3"/>
  </si>
  <si>
    <t>　ア　直接効果</t>
    <rPh sb="3" eb="5">
      <t>チョクセツ</t>
    </rPh>
    <rPh sb="5" eb="7">
      <t>コウカ</t>
    </rPh>
    <phoneticPr fontId="3"/>
  </si>
  <si>
    <t>　(ア)生産コスト節減効果</t>
    <rPh sb="4" eb="6">
      <t>セイサン</t>
    </rPh>
    <rPh sb="9" eb="11">
      <t>セツゲン</t>
    </rPh>
    <rPh sb="11" eb="13">
      <t>コウカ</t>
    </rPh>
    <phoneticPr fontId="3"/>
  </si>
  <si>
    <t>①事業実施前</t>
    <rPh sb="1" eb="3">
      <t>ジギョウ</t>
    </rPh>
    <rPh sb="3" eb="5">
      <t>ジッシ</t>
    </rPh>
    <rPh sb="5" eb="6">
      <t>マエ</t>
    </rPh>
    <phoneticPr fontId="3"/>
  </si>
  <si>
    <t>②事業実施後</t>
    <rPh sb="1" eb="3">
      <t>ジギョウ</t>
    </rPh>
    <rPh sb="3" eb="5">
      <t>ジッシ</t>
    </rPh>
    <rPh sb="5" eb="6">
      <t>ゴ</t>
    </rPh>
    <phoneticPr fontId="3"/>
  </si>
  <si>
    <t>③生産規模拡</t>
    <rPh sb="1" eb="3">
      <t>セイサン</t>
    </rPh>
    <rPh sb="3" eb="5">
      <t>キボ</t>
    </rPh>
    <rPh sb="5" eb="6">
      <t>カクダイ</t>
    </rPh>
    <phoneticPr fontId="3"/>
  </si>
  <si>
    <t>事業対象作目</t>
    <rPh sb="0" eb="2">
      <t>ジギョウ</t>
    </rPh>
    <rPh sb="2" eb="4">
      <t>タイショウ</t>
    </rPh>
    <rPh sb="4" eb="6">
      <t>サクモク</t>
    </rPh>
    <phoneticPr fontId="3"/>
  </si>
  <si>
    <t xml:space="preserve">  の作付面積</t>
    <rPh sb="3" eb="4">
      <t>サク</t>
    </rPh>
    <rPh sb="4" eb="5">
      <t>サクツケ</t>
    </rPh>
    <rPh sb="5" eb="7">
      <t>メンセキ</t>
    </rPh>
    <phoneticPr fontId="3"/>
  </si>
  <si>
    <t xml:space="preserve"> の作付面積</t>
    <rPh sb="2" eb="4">
      <t>サクツ</t>
    </rPh>
    <rPh sb="4" eb="6">
      <t>メンセキ</t>
    </rPh>
    <phoneticPr fontId="3"/>
  </si>
  <si>
    <t>　 大率</t>
    <rPh sb="2" eb="3">
      <t>カクダイ</t>
    </rPh>
    <rPh sb="3" eb="4">
      <t>リツ</t>
    </rPh>
    <phoneticPr fontId="3"/>
  </si>
  <si>
    <t xml:space="preserve">      ②／①</t>
    <phoneticPr fontId="3"/>
  </si>
  <si>
    <t xml:space="preserve">        (ha)</t>
    <phoneticPr fontId="3"/>
  </si>
  <si>
    <t>　ｋ＝</t>
    <phoneticPr fontId="3"/>
  </si>
  <si>
    <t>合計</t>
    <rPh sb="0" eb="2">
      <t>ゴウケイ</t>
    </rPh>
    <phoneticPr fontId="3"/>
  </si>
  <si>
    <t>　　ア）施設等の導入により、地区における営農技術体系、経営規模等が変化することによる生産コスト節減効果</t>
    <rPh sb="4" eb="6">
      <t>シセツ</t>
    </rPh>
    <rPh sb="6" eb="7">
      <t>トウ</t>
    </rPh>
    <rPh sb="8" eb="10">
      <t>ドウニュウ</t>
    </rPh>
    <rPh sb="14" eb="16">
      <t>チク</t>
    </rPh>
    <rPh sb="20" eb="22">
      <t>エイノウ</t>
    </rPh>
    <rPh sb="22" eb="24">
      <t>ギジュツ</t>
    </rPh>
    <rPh sb="24" eb="26">
      <t>タイケイ</t>
    </rPh>
    <rPh sb="27" eb="29">
      <t>ケイエイ</t>
    </rPh>
    <rPh sb="29" eb="31">
      <t>キボ</t>
    </rPh>
    <rPh sb="31" eb="32">
      <t>トウ</t>
    </rPh>
    <rPh sb="33" eb="35">
      <t>ヘンカ</t>
    </rPh>
    <rPh sb="42" eb="44">
      <t>セイサン</t>
    </rPh>
    <rPh sb="47" eb="49">
      <t>セツゲン</t>
    </rPh>
    <rPh sb="49" eb="51">
      <t>コウカ</t>
    </rPh>
    <phoneticPr fontId="3"/>
  </si>
  <si>
    <t>　　　ⅰ　労働費</t>
    <rPh sb="5" eb="8">
      <t>ロウドウヒ</t>
    </rPh>
    <phoneticPr fontId="3"/>
  </si>
  <si>
    <t>作目又は</t>
    <rPh sb="0" eb="1">
      <t>サク</t>
    </rPh>
    <rPh sb="1" eb="2">
      <t>ヒンモク</t>
    </rPh>
    <rPh sb="2" eb="3">
      <t>マタ</t>
    </rPh>
    <phoneticPr fontId="3"/>
  </si>
  <si>
    <t>①農家での作業</t>
    <rPh sb="1" eb="2">
      <t>ノウ</t>
    </rPh>
    <rPh sb="2" eb="3">
      <t>カ</t>
    </rPh>
    <rPh sb="5" eb="7">
      <t>サギョウ</t>
    </rPh>
    <phoneticPr fontId="3"/>
  </si>
  <si>
    <t>②事業前作付面積</t>
    <rPh sb="1" eb="3">
      <t>ジギョウ</t>
    </rPh>
    <rPh sb="3" eb="4">
      <t>ゼン</t>
    </rPh>
    <rPh sb="4" eb="6">
      <t>サクツ</t>
    </rPh>
    <rPh sb="6" eb="8">
      <t>メンセキ</t>
    </rPh>
    <phoneticPr fontId="3"/>
  </si>
  <si>
    <t>③農家での削</t>
    <rPh sb="1" eb="3">
      <t>ノウカ</t>
    </rPh>
    <rPh sb="5" eb="6">
      <t>サクゲン</t>
    </rPh>
    <phoneticPr fontId="3"/>
  </si>
  <si>
    <t>④労賃単価</t>
    <rPh sb="1" eb="3">
      <t>ロウチン</t>
    </rPh>
    <rPh sb="3" eb="5">
      <t>タンカ</t>
    </rPh>
    <phoneticPr fontId="3"/>
  </si>
  <si>
    <t>⑤農家での労</t>
    <rPh sb="1" eb="3">
      <t>ノウカ</t>
    </rPh>
    <rPh sb="5" eb="6">
      <t>ロウドウ</t>
    </rPh>
    <phoneticPr fontId="3"/>
  </si>
  <si>
    <t>⑦導入施設運営</t>
    <rPh sb="1" eb="3">
      <t>ドウニュウ</t>
    </rPh>
    <rPh sb="3" eb="5">
      <t>シセツ</t>
    </rPh>
    <rPh sb="5" eb="7">
      <t>ウンエイ</t>
    </rPh>
    <phoneticPr fontId="3"/>
  </si>
  <si>
    <t>年効果額</t>
    <rPh sb="0" eb="1">
      <t>ネン</t>
    </rPh>
    <rPh sb="1" eb="4">
      <t>コウカガク</t>
    </rPh>
    <phoneticPr fontId="3"/>
  </si>
  <si>
    <t>作業種類・</t>
    <rPh sb="0" eb="2">
      <t>サギョウ</t>
    </rPh>
    <rPh sb="2" eb="4">
      <t>シュルイ</t>
    </rPh>
    <phoneticPr fontId="3"/>
  </si>
  <si>
    <t>に係る削減労働</t>
    <rPh sb="1" eb="2">
      <t>カカ</t>
    </rPh>
    <rPh sb="3" eb="5">
      <t>サクゲン</t>
    </rPh>
    <rPh sb="5" eb="7">
      <t>ロウドウ</t>
    </rPh>
    <phoneticPr fontId="3"/>
  </si>
  <si>
    <t xml:space="preserve">  減労働時間</t>
    <rPh sb="2" eb="3">
      <t>サクゲン</t>
    </rPh>
    <rPh sb="3" eb="5">
      <t>ロウドウ</t>
    </rPh>
    <rPh sb="5" eb="7">
      <t>ジカン</t>
    </rPh>
    <phoneticPr fontId="3"/>
  </si>
  <si>
    <t xml:space="preserve">働費の増減額 </t>
    <rPh sb="0" eb="2">
      <t>ロウドウヒ</t>
    </rPh>
    <rPh sb="3" eb="5">
      <t>ゾウゲン</t>
    </rPh>
    <rPh sb="5" eb="6">
      <t>ガク</t>
    </rPh>
    <phoneticPr fontId="3"/>
  </si>
  <si>
    <t>　に係る人件費</t>
    <rPh sb="2" eb="3">
      <t>カカ</t>
    </rPh>
    <rPh sb="4" eb="6">
      <t>ジンケンヒ</t>
    </rPh>
    <rPh sb="6" eb="7">
      <t>ヒ</t>
    </rPh>
    <phoneticPr fontId="3"/>
  </si>
  <si>
    <t xml:space="preserve">　 </t>
    <phoneticPr fontId="3"/>
  </si>
  <si>
    <t>規模階層</t>
    <rPh sb="0" eb="2">
      <t>キボ</t>
    </rPh>
    <rPh sb="2" eb="4">
      <t>カイソウ</t>
    </rPh>
    <phoneticPr fontId="3"/>
  </si>
  <si>
    <t>時間</t>
    <rPh sb="0" eb="2">
      <t>ジカン</t>
    </rPh>
    <phoneticPr fontId="3"/>
  </si>
  <si>
    <t>①*②</t>
    <phoneticPr fontId="3"/>
  </si>
  <si>
    <t xml:space="preserve"> ③*④</t>
    <phoneticPr fontId="3"/>
  </si>
  <si>
    <t>（⑤+⑥）*ｋ-⑦</t>
  </si>
  <si>
    <t>　（hr／10a）</t>
    <phoneticPr fontId="3"/>
  </si>
  <si>
    <t xml:space="preserve"> 　(ha）</t>
    <phoneticPr fontId="3"/>
  </si>
  <si>
    <t xml:space="preserve">     (hr)</t>
    <phoneticPr fontId="3"/>
  </si>
  <si>
    <t xml:space="preserve">  （円／hr）</t>
    <rPh sb="3" eb="4">
      <t>エン</t>
    </rPh>
    <phoneticPr fontId="3"/>
  </si>
  <si>
    <t xml:space="preserve">  （千円）</t>
    <rPh sb="3" eb="4">
      <t>セン</t>
    </rPh>
    <rPh sb="4" eb="5">
      <t>エン</t>
    </rPh>
    <phoneticPr fontId="3"/>
  </si>
  <si>
    <t xml:space="preserve">     （千円）</t>
    <rPh sb="6" eb="7">
      <t>セン</t>
    </rPh>
    <rPh sb="7" eb="8">
      <t>エン</t>
    </rPh>
    <phoneticPr fontId="3"/>
  </si>
  <si>
    <t>　　（千円）</t>
    <rPh sb="3" eb="5">
      <t>センエン</t>
    </rPh>
    <phoneticPr fontId="3"/>
  </si>
  <si>
    <t>　　　合計</t>
    <rPh sb="3" eb="5">
      <t>ゴウケイ</t>
    </rPh>
    <phoneticPr fontId="3"/>
  </si>
  <si>
    <t>③’農家での削減労働時間計</t>
    <rPh sb="2" eb="4">
      <t>ノウカ</t>
    </rPh>
    <rPh sb="6" eb="8">
      <t>サクゲン</t>
    </rPh>
    <rPh sb="8" eb="10">
      <t>ロウドウ</t>
    </rPh>
    <rPh sb="10" eb="12">
      <t>ジカン</t>
    </rPh>
    <rPh sb="12" eb="13">
      <t>ケイ</t>
    </rPh>
    <phoneticPr fontId="3"/>
  </si>
  <si>
    <t>⑥既存共同施設</t>
    <rPh sb="1" eb="3">
      <t>キゾン</t>
    </rPh>
    <rPh sb="3" eb="5">
      <t>キョウドウ</t>
    </rPh>
    <rPh sb="5" eb="7">
      <t>シセツ</t>
    </rPh>
    <phoneticPr fontId="3"/>
  </si>
  <si>
    <t>　運営に係る人</t>
    <rPh sb="1" eb="3">
      <t>ウンエイ</t>
    </rPh>
    <rPh sb="4" eb="5">
      <t>カカ</t>
    </rPh>
    <rPh sb="6" eb="7">
      <t>ジン</t>
    </rPh>
    <phoneticPr fontId="3"/>
  </si>
  <si>
    <t xml:space="preserve">  件費（千円）</t>
    <rPh sb="2" eb="3">
      <t>ケン</t>
    </rPh>
    <rPh sb="3" eb="4">
      <t>ヒ</t>
    </rPh>
    <rPh sb="5" eb="7">
      <t>センエン</t>
    </rPh>
    <phoneticPr fontId="3"/>
  </si>
  <si>
    <t>　　　ⅱ　光熱動力費</t>
    <rPh sb="5" eb="7">
      <t>コウネツ</t>
    </rPh>
    <rPh sb="7" eb="10">
      <t>ドウリョクヒ</t>
    </rPh>
    <phoneticPr fontId="3"/>
  </si>
  <si>
    <t>②事業前作付</t>
    <rPh sb="1" eb="3">
      <t>ジギョウ</t>
    </rPh>
    <rPh sb="3" eb="4">
      <t>ゼン</t>
    </rPh>
    <rPh sb="4" eb="6">
      <t>サクツ</t>
    </rPh>
    <phoneticPr fontId="3"/>
  </si>
  <si>
    <t>⑤導入施設運</t>
    <rPh sb="1" eb="3">
      <t>ドウニュウ</t>
    </rPh>
    <rPh sb="3" eb="5">
      <t>シセツ</t>
    </rPh>
    <rPh sb="5" eb="6">
      <t>ウン</t>
    </rPh>
    <phoneticPr fontId="3"/>
  </si>
  <si>
    <t>年効果額</t>
    <rPh sb="0" eb="4">
      <t>ネンコウカガク</t>
    </rPh>
    <phoneticPr fontId="3"/>
  </si>
  <si>
    <t>　に係る削除光</t>
    <rPh sb="2" eb="3">
      <t>カカ</t>
    </rPh>
    <rPh sb="4" eb="6">
      <t>サクジョ</t>
    </rPh>
    <rPh sb="6" eb="7">
      <t>ヒカリ</t>
    </rPh>
    <phoneticPr fontId="3"/>
  </si>
  <si>
    <t xml:space="preserve"> 面積</t>
    <rPh sb="1" eb="3">
      <t>メンセキ</t>
    </rPh>
    <phoneticPr fontId="3"/>
  </si>
  <si>
    <t xml:space="preserve"> 減光熱動力費</t>
    <rPh sb="1" eb="2">
      <t>サクゲン</t>
    </rPh>
    <rPh sb="2" eb="4">
      <t>コウネツ</t>
    </rPh>
    <rPh sb="4" eb="6">
      <t>ドウリョク</t>
    </rPh>
    <rPh sb="6" eb="7">
      <t>ヒ</t>
    </rPh>
    <phoneticPr fontId="3"/>
  </si>
  <si>
    <t>　営に係る光</t>
    <rPh sb="1" eb="2">
      <t>エイ</t>
    </rPh>
    <rPh sb="3" eb="4">
      <t>カカ</t>
    </rPh>
    <rPh sb="5" eb="6">
      <t>ヒカリ</t>
    </rPh>
    <phoneticPr fontId="3"/>
  </si>
  <si>
    <t>　熱力費</t>
    <rPh sb="1" eb="2">
      <t>ネツ</t>
    </rPh>
    <rPh sb="2" eb="3">
      <t>チカラ</t>
    </rPh>
    <rPh sb="3" eb="4">
      <t>ヒ</t>
    </rPh>
    <phoneticPr fontId="3"/>
  </si>
  <si>
    <t xml:space="preserve"> 　①*②</t>
    <phoneticPr fontId="3"/>
  </si>
  <si>
    <t>　熱動力費</t>
    <rPh sb="1" eb="2">
      <t>ネツ</t>
    </rPh>
    <rPh sb="2" eb="4">
      <t>ドウリョク</t>
    </rPh>
    <rPh sb="4" eb="5">
      <t>ヒ</t>
    </rPh>
    <phoneticPr fontId="3"/>
  </si>
  <si>
    <t>（③’+④）*</t>
  </si>
  <si>
    <t>　ｋ-⑤</t>
    <phoneticPr fontId="3"/>
  </si>
  <si>
    <t>（円/10a）</t>
    <rPh sb="1" eb="2">
      <t>エン</t>
    </rPh>
    <phoneticPr fontId="3"/>
  </si>
  <si>
    <t>　(ha）</t>
    <phoneticPr fontId="3"/>
  </si>
  <si>
    <t xml:space="preserve">  (千円)</t>
    <rPh sb="3" eb="4">
      <t>セン</t>
    </rPh>
    <rPh sb="4" eb="5">
      <t>エン</t>
    </rPh>
    <phoneticPr fontId="3"/>
  </si>
  <si>
    <t xml:space="preserve">  （千円）</t>
    <rPh sb="3" eb="5">
      <t>センエン</t>
    </rPh>
    <phoneticPr fontId="3"/>
  </si>
  <si>
    <t xml:space="preserve"> (千円)</t>
    <phoneticPr fontId="3"/>
  </si>
  <si>
    <t>　　 合　計</t>
    <rPh sb="3" eb="6">
      <t>ゴウケイ</t>
    </rPh>
    <phoneticPr fontId="3"/>
  </si>
  <si>
    <t>③’農家での削減光熱動力費計</t>
    <rPh sb="2" eb="4">
      <t>ノウカ</t>
    </rPh>
    <rPh sb="6" eb="8">
      <t>サクゲン</t>
    </rPh>
    <rPh sb="8" eb="10">
      <t>コウネツ</t>
    </rPh>
    <rPh sb="10" eb="13">
      <t>ドウリョクヒ</t>
    </rPh>
    <rPh sb="13" eb="14">
      <t>ケイ</t>
    </rPh>
    <phoneticPr fontId="3"/>
  </si>
  <si>
    <t>④既存共同施設</t>
    <rPh sb="1" eb="3">
      <t>キゾン</t>
    </rPh>
    <rPh sb="3" eb="4">
      <t>キョウ</t>
    </rPh>
    <rPh sb="4" eb="5">
      <t>ドウ</t>
    </rPh>
    <rPh sb="5" eb="7">
      <t>シセツ</t>
    </rPh>
    <phoneticPr fontId="3"/>
  </si>
  <si>
    <t>運営に係る光熱</t>
    <rPh sb="0" eb="1">
      <t>ウン</t>
    </rPh>
    <rPh sb="1" eb="2">
      <t>エイ</t>
    </rPh>
    <rPh sb="3" eb="4">
      <t>カカ</t>
    </rPh>
    <rPh sb="5" eb="7">
      <t>コウネツ</t>
    </rPh>
    <phoneticPr fontId="3"/>
  </si>
  <si>
    <t>動力費（千円）</t>
    <rPh sb="0" eb="3">
      <t>ドウリョクヒ</t>
    </rPh>
    <rPh sb="4" eb="6">
      <t>センエン</t>
    </rPh>
    <phoneticPr fontId="3"/>
  </si>
  <si>
    <t>　　　ⅲ　諸資材費</t>
    <rPh sb="5" eb="6">
      <t>ショ</t>
    </rPh>
    <rPh sb="6" eb="9">
      <t>シザイヒ</t>
    </rPh>
    <phoneticPr fontId="3"/>
  </si>
  <si>
    <t>①農家での作業に係る削減諸資材費</t>
    <rPh sb="1" eb="2">
      <t>ノウカ</t>
    </rPh>
    <rPh sb="2" eb="3">
      <t>ノウカ</t>
    </rPh>
    <rPh sb="5" eb="7">
      <t>サギョウ</t>
    </rPh>
    <rPh sb="8" eb="9">
      <t>カカ</t>
    </rPh>
    <rPh sb="10" eb="12">
      <t>サクゲン</t>
    </rPh>
    <rPh sb="12" eb="13">
      <t>ショ</t>
    </rPh>
    <rPh sb="13" eb="16">
      <t>シザイヒ</t>
    </rPh>
    <phoneticPr fontId="3"/>
  </si>
  <si>
    <t>②事業実施前</t>
    <rPh sb="1" eb="3">
      <t>ジギョウ</t>
    </rPh>
    <rPh sb="3" eb="5">
      <t>ジッシ</t>
    </rPh>
    <rPh sb="5" eb="6">
      <t>マエ</t>
    </rPh>
    <phoneticPr fontId="3"/>
  </si>
  <si>
    <t>⑤導入施設運営に</t>
    <rPh sb="1" eb="3">
      <t>ドウニュウ</t>
    </rPh>
    <rPh sb="3" eb="5">
      <t>シセツ</t>
    </rPh>
    <rPh sb="5" eb="7">
      <t>ウンエイ</t>
    </rPh>
    <phoneticPr fontId="3"/>
  </si>
  <si>
    <t xml:space="preserve"> 袋・箱代</t>
    <rPh sb="1" eb="2">
      <t>フクロ</t>
    </rPh>
    <rPh sb="3" eb="4">
      <t>ハコ</t>
    </rPh>
    <rPh sb="4" eb="5">
      <t>ダイ</t>
    </rPh>
    <phoneticPr fontId="3"/>
  </si>
  <si>
    <t xml:space="preserve">  肥料費</t>
    <rPh sb="2" eb="4">
      <t>ヒリョウ</t>
    </rPh>
    <rPh sb="4" eb="5">
      <t>ヒ</t>
    </rPh>
    <phoneticPr fontId="3"/>
  </si>
  <si>
    <t>農薬費</t>
    <rPh sb="0" eb="2">
      <t>ノウヤク</t>
    </rPh>
    <rPh sb="2" eb="3">
      <t>ヒ</t>
    </rPh>
    <phoneticPr fontId="3"/>
  </si>
  <si>
    <t xml:space="preserve"> その他</t>
    <rPh sb="1" eb="4">
      <t>ソノタ</t>
    </rPh>
    <phoneticPr fontId="3"/>
  </si>
  <si>
    <t>　作付面績</t>
    <rPh sb="1" eb="3">
      <t>サクツ</t>
    </rPh>
    <rPh sb="3" eb="4">
      <t>メン</t>
    </rPh>
    <rPh sb="4" eb="5">
      <t>セキ</t>
    </rPh>
    <phoneticPr fontId="3"/>
  </si>
  <si>
    <t xml:space="preserve"> 減諸資材費</t>
    <rPh sb="1" eb="2">
      <t>サクゲン</t>
    </rPh>
    <rPh sb="2" eb="3">
      <t>ショ</t>
    </rPh>
    <rPh sb="3" eb="6">
      <t>シザイヒ</t>
    </rPh>
    <phoneticPr fontId="3"/>
  </si>
  <si>
    <t>　係る諸資材費</t>
    <rPh sb="1" eb="2">
      <t>カカ</t>
    </rPh>
    <rPh sb="3" eb="4">
      <t>ショ</t>
    </rPh>
    <rPh sb="4" eb="7">
      <t>シザイヒ</t>
    </rPh>
    <phoneticPr fontId="3"/>
  </si>
  <si>
    <t xml:space="preserve">       </t>
    <phoneticPr fontId="3"/>
  </si>
  <si>
    <t>　①*②</t>
    <phoneticPr fontId="3"/>
  </si>
  <si>
    <t xml:space="preserve"> （円/10a）</t>
    <rPh sb="2" eb="3">
      <t>エン</t>
    </rPh>
    <phoneticPr fontId="3"/>
  </si>
  <si>
    <t xml:space="preserve">   (ha)</t>
    <phoneticPr fontId="3"/>
  </si>
  <si>
    <t xml:space="preserve"> (千円)</t>
    <rPh sb="2" eb="3">
      <t>セン</t>
    </rPh>
    <rPh sb="3" eb="4">
      <t>エン</t>
    </rPh>
    <phoneticPr fontId="3"/>
  </si>
  <si>
    <t xml:space="preserve"> （千円）</t>
    <rPh sb="2" eb="4">
      <t>センエン</t>
    </rPh>
    <phoneticPr fontId="3"/>
  </si>
  <si>
    <t>③’農家での削減諸資材費計</t>
    <rPh sb="2" eb="4">
      <t>ノウカ</t>
    </rPh>
    <rPh sb="6" eb="8">
      <t>サクゲン</t>
    </rPh>
    <rPh sb="8" eb="9">
      <t>ショ</t>
    </rPh>
    <rPh sb="9" eb="12">
      <t>シザイヒ</t>
    </rPh>
    <rPh sb="12" eb="13">
      <t>ケイ</t>
    </rPh>
    <phoneticPr fontId="3"/>
  </si>
  <si>
    <t>④既存共同施設</t>
    <rPh sb="1" eb="3">
      <t>キゾン</t>
    </rPh>
    <rPh sb="3" eb="5">
      <t>キョウドウ</t>
    </rPh>
    <rPh sb="5" eb="7">
      <t>シセツ</t>
    </rPh>
    <phoneticPr fontId="3"/>
  </si>
  <si>
    <t>運営に係る諸資</t>
    <rPh sb="0" eb="2">
      <t>ウンエイ</t>
    </rPh>
    <rPh sb="3" eb="4">
      <t>カカ</t>
    </rPh>
    <rPh sb="5" eb="6">
      <t>ショ</t>
    </rPh>
    <rPh sb="6" eb="7">
      <t>シ</t>
    </rPh>
    <phoneticPr fontId="3"/>
  </si>
  <si>
    <t>材費  （千円）</t>
    <rPh sb="0" eb="1">
      <t>ザイ</t>
    </rPh>
    <rPh sb="1" eb="2">
      <t>ヒ</t>
    </rPh>
    <rPh sb="5" eb="7">
      <t>センエン</t>
    </rPh>
    <phoneticPr fontId="3"/>
  </si>
  <si>
    <t>（③’+④）*ｋ-⑤</t>
  </si>
  <si>
    <t>(千円)</t>
    <phoneticPr fontId="3"/>
  </si>
  <si>
    <t>　　ⅳ　維持管理費</t>
    <rPh sb="4" eb="6">
      <t>イジ</t>
    </rPh>
    <rPh sb="6" eb="8">
      <t>カンリ</t>
    </rPh>
    <rPh sb="8" eb="9">
      <t>ヒ</t>
    </rPh>
    <phoneticPr fontId="3"/>
  </si>
  <si>
    <t>①農家での作業に係る削減維持管理費</t>
    <rPh sb="1" eb="3">
      <t>ノウカ</t>
    </rPh>
    <rPh sb="5" eb="7">
      <t>サギョウ</t>
    </rPh>
    <rPh sb="8" eb="9">
      <t>カカ</t>
    </rPh>
    <rPh sb="10" eb="12">
      <t>サクゲン</t>
    </rPh>
    <rPh sb="12" eb="14">
      <t>イジ</t>
    </rPh>
    <rPh sb="14" eb="16">
      <t>カンリ</t>
    </rPh>
    <rPh sb="16" eb="17">
      <t>ヒ</t>
    </rPh>
    <phoneticPr fontId="3"/>
  </si>
  <si>
    <t>③導入施設の維持管理費</t>
    <rPh sb="1" eb="3">
      <t>ドウニュウ</t>
    </rPh>
    <rPh sb="3" eb="5">
      <t>シセツ</t>
    </rPh>
    <rPh sb="6" eb="8">
      <t>イジ</t>
    </rPh>
    <rPh sb="8" eb="11">
      <t>カンリヒ</t>
    </rPh>
    <phoneticPr fontId="3"/>
  </si>
  <si>
    <t>維持修繕費</t>
    <rPh sb="0" eb="2">
      <t>イジ</t>
    </rPh>
    <rPh sb="2" eb="4">
      <t>シュウゼン</t>
    </rPh>
    <rPh sb="4" eb="5">
      <t>ヒ</t>
    </rPh>
    <phoneticPr fontId="3"/>
  </si>
  <si>
    <t>施設保守経費</t>
    <rPh sb="0" eb="2">
      <t>シセツ</t>
    </rPh>
    <rPh sb="2" eb="4">
      <t>ホシュ</t>
    </rPh>
    <rPh sb="4" eb="6">
      <t>ケイヒ</t>
    </rPh>
    <phoneticPr fontId="3"/>
  </si>
  <si>
    <t>その他</t>
    <rPh sb="2" eb="3">
      <t>タ</t>
    </rPh>
    <phoneticPr fontId="3"/>
  </si>
  <si>
    <t>（千円）</t>
    <rPh sb="1" eb="3">
      <t>センエン</t>
    </rPh>
    <phoneticPr fontId="3"/>
  </si>
  <si>
    <t>　　合　　計</t>
    <rPh sb="2" eb="3">
      <t>ゴウ</t>
    </rPh>
    <rPh sb="5" eb="6">
      <t>ケイ</t>
    </rPh>
    <phoneticPr fontId="3"/>
  </si>
  <si>
    <t>②既存共同施設</t>
    <rPh sb="1" eb="3">
      <t>キゾン</t>
    </rPh>
    <rPh sb="3" eb="5">
      <t>キョウドウ</t>
    </rPh>
    <rPh sb="5" eb="7">
      <t>シセツ</t>
    </rPh>
    <phoneticPr fontId="3"/>
  </si>
  <si>
    <t>年効果額</t>
    <rPh sb="0" eb="3">
      <t>ネンコウカ</t>
    </rPh>
    <rPh sb="3" eb="4">
      <t>ガク</t>
    </rPh>
    <phoneticPr fontId="3"/>
  </si>
  <si>
    <t>　の維持管理費</t>
    <rPh sb="2" eb="4">
      <t>イジ</t>
    </rPh>
    <rPh sb="4" eb="7">
      <t>カンリヒ</t>
    </rPh>
    <phoneticPr fontId="3"/>
  </si>
  <si>
    <t>（①＋②）*k－③</t>
  </si>
  <si>
    <t>　　ⅴ　コスト節減額効果計</t>
    <rPh sb="7" eb="9">
      <t>セツゲン</t>
    </rPh>
    <rPh sb="9" eb="10">
      <t>ガク</t>
    </rPh>
    <rPh sb="10" eb="12">
      <t>コウカ</t>
    </rPh>
    <rPh sb="12" eb="13">
      <t>ケイ</t>
    </rPh>
    <phoneticPr fontId="3"/>
  </si>
  <si>
    <t>（単位：千円）</t>
    <rPh sb="1" eb="3">
      <t>タンイ</t>
    </rPh>
    <rPh sb="4" eb="6">
      <t>センエン</t>
    </rPh>
    <phoneticPr fontId="3"/>
  </si>
  <si>
    <t>　ⅰ　労働費節減効果</t>
    <rPh sb="3" eb="6">
      <t>ロウドウヒ</t>
    </rPh>
    <rPh sb="6" eb="8">
      <t>セツゲン</t>
    </rPh>
    <rPh sb="8" eb="10">
      <t>コウカ</t>
    </rPh>
    <phoneticPr fontId="3"/>
  </si>
  <si>
    <t>　ⅱ　光熱動力費節減効果</t>
    <rPh sb="3" eb="5">
      <t>コウネツ</t>
    </rPh>
    <rPh sb="5" eb="8">
      <t>ドウリョクヒ</t>
    </rPh>
    <rPh sb="8" eb="10">
      <t>セツゲン</t>
    </rPh>
    <rPh sb="10" eb="12">
      <t>コウカ</t>
    </rPh>
    <phoneticPr fontId="3"/>
  </si>
  <si>
    <t>　ⅲ　諸資材費節減効果</t>
    <rPh sb="3" eb="4">
      <t>ショ</t>
    </rPh>
    <rPh sb="4" eb="7">
      <t>シザイヒ</t>
    </rPh>
    <rPh sb="7" eb="9">
      <t>セツゲン</t>
    </rPh>
    <rPh sb="9" eb="11">
      <t>コウカ</t>
    </rPh>
    <phoneticPr fontId="3"/>
  </si>
  <si>
    <t>　ⅳ　維持管理節減効果</t>
    <rPh sb="3" eb="5">
      <t>イジ</t>
    </rPh>
    <rPh sb="5" eb="7">
      <t>カンリ</t>
    </rPh>
    <rPh sb="7" eb="9">
      <t>セツゲン</t>
    </rPh>
    <rPh sb="9" eb="11">
      <t>コウカ</t>
    </rPh>
    <phoneticPr fontId="3"/>
  </si>
  <si>
    <t>　　　計</t>
    <rPh sb="3" eb="4">
      <t>ケイ</t>
    </rPh>
    <phoneticPr fontId="3"/>
  </si>
  <si>
    <t>　　イ）農業廃棄物の処理に係るコストの節減効果</t>
    <rPh sb="4" eb="6">
      <t>ノウギョウ</t>
    </rPh>
    <rPh sb="6" eb="9">
      <t>ハイキブツ</t>
    </rPh>
    <rPh sb="10" eb="12">
      <t>ショリ</t>
    </rPh>
    <rPh sb="13" eb="14">
      <t>カカ</t>
    </rPh>
    <rPh sb="19" eb="20">
      <t>セツ</t>
    </rPh>
    <rPh sb="20" eb="21">
      <t>ゲン</t>
    </rPh>
    <rPh sb="21" eb="23">
      <t>コウカ</t>
    </rPh>
    <phoneticPr fontId="3"/>
  </si>
  <si>
    <t>　　　（農業廃棄物処理施設の場合）</t>
    <rPh sb="4" eb="6">
      <t>ノウギョウ</t>
    </rPh>
    <rPh sb="6" eb="9">
      <t>ハイキブツ</t>
    </rPh>
    <rPh sb="9" eb="11">
      <t>ショリ</t>
    </rPh>
    <rPh sb="11" eb="13">
      <t>シセツ</t>
    </rPh>
    <rPh sb="14" eb="16">
      <t>バアイ</t>
    </rPh>
    <phoneticPr fontId="3"/>
  </si>
  <si>
    <t>③事業実施前</t>
    <rPh sb="1" eb="3">
      <t>ジギョウ</t>
    </rPh>
    <rPh sb="3" eb="5">
      <t>ジッシ</t>
    </rPh>
    <rPh sb="5" eb="6">
      <t>マエ</t>
    </rPh>
    <phoneticPr fontId="3"/>
  </si>
  <si>
    <t>④事業実施前</t>
    <rPh sb="1" eb="3">
      <t>ジギョウ</t>
    </rPh>
    <rPh sb="3" eb="5">
      <t>ジッシ</t>
    </rPh>
    <rPh sb="5" eb="6">
      <t>マエ</t>
    </rPh>
    <phoneticPr fontId="3"/>
  </si>
  <si>
    <t>⑤新施設運営</t>
    <rPh sb="1" eb="2">
      <t>シン</t>
    </rPh>
    <rPh sb="2" eb="4">
      <t>シセツ</t>
    </rPh>
    <rPh sb="4" eb="6">
      <t>ウンエイ</t>
    </rPh>
    <phoneticPr fontId="3"/>
  </si>
  <si>
    <t>年効果額</t>
    <rPh sb="0" eb="1">
      <t>ネン</t>
    </rPh>
    <rPh sb="1" eb="3">
      <t>コウカ</t>
    </rPh>
    <rPh sb="3" eb="4">
      <t>ガク</t>
    </rPh>
    <phoneticPr fontId="3"/>
  </si>
  <si>
    <t>作　目</t>
    <rPh sb="0" eb="1">
      <t>サク</t>
    </rPh>
    <rPh sb="2" eb="3">
      <t>メ</t>
    </rPh>
    <phoneticPr fontId="3"/>
  </si>
  <si>
    <t xml:space="preserve">  の処理単価</t>
    <rPh sb="3" eb="5">
      <t>ショリ</t>
    </rPh>
    <rPh sb="5" eb="7">
      <t>タンカ</t>
    </rPh>
    <phoneticPr fontId="3"/>
  </si>
  <si>
    <t xml:space="preserve">  の輸送単価</t>
    <rPh sb="3" eb="5">
      <t>ユソウ</t>
    </rPh>
    <rPh sb="5" eb="7">
      <t>タンカ</t>
    </rPh>
    <phoneticPr fontId="3"/>
  </si>
  <si>
    <t xml:space="preserve">  の処理量</t>
    <rPh sb="3" eb="5">
      <t>ショリ</t>
    </rPh>
    <rPh sb="5" eb="6">
      <t>リョウ</t>
    </rPh>
    <phoneticPr fontId="3"/>
  </si>
  <si>
    <t>　のコスト</t>
    <phoneticPr fontId="3"/>
  </si>
  <si>
    <t>　コスト</t>
    <phoneticPr fontId="3"/>
  </si>
  <si>
    <t xml:space="preserve"> (①+②)*③</t>
    <phoneticPr fontId="3"/>
  </si>
  <si>
    <t>④’*ｋ-⑤</t>
    <phoneticPr fontId="3"/>
  </si>
  <si>
    <t>（千円/ t ）</t>
    <rPh sb="1" eb="2">
      <t>セン</t>
    </rPh>
    <rPh sb="2" eb="3">
      <t>エン</t>
    </rPh>
    <phoneticPr fontId="3"/>
  </si>
  <si>
    <t>（千円/ t ）</t>
    <rPh sb="1" eb="3">
      <t>センエン</t>
    </rPh>
    <phoneticPr fontId="3"/>
  </si>
  <si>
    <t xml:space="preserve"> ( ｔ )</t>
    <phoneticPr fontId="3"/>
  </si>
  <si>
    <t>（千円）</t>
    <rPh sb="1" eb="2">
      <t>セン</t>
    </rPh>
    <rPh sb="2" eb="3">
      <t>エン</t>
    </rPh>
    <phoneticPr fontId="3"/>
  </si>
  <si>
    <t>合　計</t>
    <rPh sb="0" eb="3">
      <t>ゴウケイ</t>
    </rPh>
    <phoneticPr fontId="3"/>
  </si>
  <si>
    <t>④’事業実施前のコスト計</t>
    <rPh sb="2" eb="4">
      <t>ジギョウ</t>
    </rPh>
    <rPh sb="4" eb="6">
      <t>ジッシ</t>
    </rPh>
    <rPh sb="6" eb="7">
      <t>マエ</t>
    </rPh>
    <rPh sb="11" eb="12">
      <t>ケイ</t>
    </rPh>
    <phoneticPr fontId="3"/>
  </si>
  <si>
    <t>　　ウ）導入施設で供給される資材を利用することによる受益農業者のコスト節減効果</t>
    <rPh sb="4" eb="6">
      <t>ドウニュウ</t>
    </rPh>
    <rPh sb="6" eb="8">
      <t>シセツ</t>
    </rPh>
    <rPh sb="9" eb="11">
      <t>キョウキュウ</t>
    </rPh>
    <rPh sb="14" eb="16">
      <t>シザイ</t>
    </rPh>
    <rPh sb="17" eb="19">
      <t>リヨウ</t>
    </rPh>
    <rPh sb="26" eb="28">
      <t>ジュエキ</t>
    </rPh>
    <rPh sb="28" eb="31">
      <t>ノウギョウシャ</t>
    </rPh>
    <rPh sb="35" eb="37">
      <t>セツゲン</t>
    </rPh>
    <rPh sb="37" eb="39">
      <t>コウカ</t>
    </rPh>
    <phoneticPr fontId="3"/>
  </si>
  <si>
    <t>　　　　　（有機物供給施設の場合）</t>
    <rPh sb="6" eb="9">
      <t>ユウキブツ</t>
    </rPh>
    <rPh sb="9" eb="11">
      <t>キョウキュウ</t>
    </rPh>
    <rPh sb="11" eb="13">
      <t>シセツ</t>
    </rPh>
    <rPh sb="14" eb="16">
      <t>バアイ</t>
    </rPh>
    <phoneticPr fontId="3"/>
  </si>
  <si>
    <t>　　　　　　　　肥料削減</t>
    <rPh sb="8" eb="10">
      <t>ヒリョウ</t>
    </rPh>
    <rPh sb="10" eb="12">
      <t>サクゲン</t>
    </rPh>
    <phoneticPr fontId="3"/>
  </si>
  <si>
    <t>　　　　　　　　土壌改良資材削減</t>
    <rPh sb="8" eb="10">
      <t>ドジョウ</t>
    </rPh>
    <rPh sb="10" eb="12">
      <t>カイリョウ</t>
    </rPh>
    <rPh sb="12" eb="14">
      <t>シザイ</t>
    </rPh>
    <rPh sb="14" eb="16">
      <t>サクゲン</t>
    </rPh>
    <phoneticPr fontId="3"/>
  </si>
  <si>
    <t>　　　　　 　たい肥投入増加</t>
    <rPh sb="9" eb="10">
      <t>タイヒ</t>
    </rPh>
    <rPh sb="10" eb="12">
      <t>トウニュウ</t>
    </rPh>
    <rPh sb="12" eb="14">
      <t>ゾウカ</t>
    </rPh>
    <phoneticPr fontId="3"/>
  </si>
  <si>
    <t>　　作　目</t>
    <rPh sb="2" eb="3">
      <t>サク</t>
    </rPh>
    <rPh sb="4" eb="5">
      <t>メ</t>
    </rPh>
    <phoneticPr fontId="3"/>
  </si>
  <si>
    <t>①化学肥料削</t>
    <rPh sb="1" eb="3">
      <t>カガク</t>
    </rPh>
    <rPh sb="3" eb="5">
      <t>ヒリョウ</t>
    </rPh>
    <rPh sb="5" eb="6">
      <t>サクゲン</t>
    </rPh>
    <phoneticPr fontId="3"/>
  </si>
  <si>
    <t>②化学肥料単</t>
    <rPh sb="1" eb="3">
      <t>カガク</t>
    </rPh>
    <rPh sb="3" eb="5">
      <t>ヒリョウ</t>
    </rPh>
    <rPh sb="5" eb="6">
      <t>タンカ</t>
    </rPh>
    <phoneticPr fontId="3"/>
  </si>
  <si>
    <t>③削減額</t>
    <rPh sb="1" eb="3">
      <t>サクゲン</t>
    </rPh>
    <rPh sb="3" eb="4">
      <t>ガク</t>
    </rPh>
    <phoneticPr fontId="3"/>
  </si>
  <si>
    <t>④土壌改良資</t>
    <rPh sb="1" eb="3">
      <t>ドジョウ</t>
    </rPh>
    <rPh sb="3" eb="5">
      <t>カイリョウ</t>
    </rPh>
    <rPh sb="5" eb="6">
      <t>シザイ</t>
    </rPh>
    <phoneticPr fontId="3"/>
  </si>
  <si>
    <t>⑤土壌改良資</t>
    <rPh sb="1" eb="3">
      <t>ドジョウ</t>
    </rPh>
    <rPh sb="3" eb="5">
      <t>カイリョウ</t>
    </rPh>
    <rPh sb="5" eb="6">
      <t>シザイ</t>
    </rPh>
    <phoneticPr fontId="3"/>
  </si>
  <si>
    <t>⑥削減額</t>
    <rPh sb="1" eb="3">
      <t>サクゲン</t>
    </rPh>
    <rPh sb="3" eb="4">
      <t>ガク</t>
    </rPh>
    <phoneticPr fontId="3"/>
  </si>
  <si>
    <t>⑦たい肥増加</t>
    <rPh sb="3" eb="4">
      <t>タイヒ</t>
    </rPh>
    <rPh sb="4" eb="6">
      <t>ゾウカ</t>
    </rPh>
    <phoneticPr fontId="3"/>
  </si>
  <si>
    <t>⑧たい肥購入</t>
    <rPh sb="3" eb="4">
      <t>タイヒ</t>
    </rPh>
    <rPh sb="4" eb="6">
      <t>コウニュウ</t>
    </rPh>
    <phoneticPr fontId="3"/>
  </si>
  <si>
    <t xml:space="preserve">  減予定量</t>
    <rPh sb="2" eb="3">
      <t>ゲン</t>
    </rPh>
    <rPh sb="3" eb="6">
      <t>ヨテイリョウ</t>
    </rPh>
    <phoneticPr fontId="3"/>
  </si>
  <si>
    <t xml:space="preserve">  価</t>
    <rPh sb="2" eb="3">
      <t>タンカ</t>
    </rPh>
    <phoneticPr fontId="3"/>
  </si>
  <si>
    <t xml:space="preserve">  ①*②*⑩</t>
    <phoneticPr fontId="3"/>
  </si>
  <si>
    <t xml:space="preserve">  材削減予定量</t>
    <rPh sb="2" eb="3">
      <t>シザイ</t>
    </rPh>
    <rPh sb="3" eb="5">
      <t>サクゲン</t>
    </rPh>
    <rPh sb="5" eb="8">
      <t>ヨテイリョウ</t>
    </rPh>
    <phoneticPr fontId="3"/>
  </si>
  <si>
    <t xml:space="preserve">  材単価</t>
    <rPh sb="2" eb="3">
      <t>シザイ</t>
    </rPh>
    <rPh sb="3" eb="5">
      <t>タンカ</t>
    </rPh>
    <phoneticPr fontId="3"/>
  </si>
  <si>
    <t xml:space="preserve">  ④*⑤*⑩</t>
    <phoneticPr fontId="3"/>
  </si>
  <si>
    <t xml:space="preserve">  予定量</t>
    <rPh sb="2" eb="4">
      <t>ヨテイ</t>
    </rPh>
    <rPh sb="4" eb="5">
      <t>ヨテイリョウ</t>
    </rPh>
    <phoneticPr fontId="3"/>
  </si>
  <si>
    <t xml:space="preserve">  単価</t>
    <rPh sb="2" eb="4">
      <t>タンカ</t>
    </rPh>
    <phoneticPr fontId="3"/>
  </si>
  <si>
    <t xml:space="preserve">     （袋/ha）</t>
    <rPh sb="6" eb="7">
      <t>フクロ</t>
    </rPh>
    <phoneticPr fontId="3"/>
  </si>
  <si>
    <t xml:space="preserve">     （円/袋）</t>
    <rPh sb="6" eb="7">
      <t>エン</t>
    </rPh>
    <rPh sb="8" eb="9">
      <t>フクロ</t>
    </rPh>
    <phoneticPr fontId="3"/>
  </si>
  <si>
    <t>　　 (千円)</t>
    <rPh sb="4" eb="5">
      <t>セン</t>
    </rPh>
    <rPh sb="5" eb="6">
      <t>エン</t>
    </rPh>
    <phoneticPr fontId="3"/>
  </si>
  <si>
    <t xml:space="preserve">     （t/ha）</t>
    <phoneticPr fontId="3"/>
  </si>
  <si>
    <t xml:space="preserve">     （円/ t ）</t>
    <rPh sb="6" eb="7">
      <t>エン</t>
    </rPh>
    <phoneticPr fontId="3"/>
  </si>
  <si>
    <t>③’削減額計</t>
    <rPh sb="2" eb="5">
      <t>サクゲンガク</t>
    </rPh>
    <rPh sb="5" eb="6">
      <t>ケイ</t>
    </rPh>
    <phoneticPr fontId="3"/>
  </si>
  <si>
    <t>⑥’削減額計</t>
    <rPh sb="2" eb="5">
      <t>サクゲンガク</t>
    </rPh>
    <rPh sb="5" eb="6">
      <t>ケイ</t>
    </rPh>
    <phoneticPr fontId="3"/>
  </si>
  <si>
    <t>⑩事業実施後</t>
    <rPh sb="1" eb="3">
      <t>ジギョウ</t>
    </rPh>
    <rPh sb="3" eb="5">
      <t>ジッシ</t>
    </rPh>
    <rPh sb="5" eb="6">
      <t>ゴ</t>
    </rPh>
    <phoneticPr fontId="3"/>
  </si>
  <si>
    <t>年効果額</t>
    <rPh sb="0" eb="1">
      <t>トシ</t>
    </rPh>
    <rPh sb="1" eb="3">
      <t>コウカ</t>
    </rPh>
    <rPh sb="3" eb="4">
      <t>ガク</t>
    </rPh>
    <phoneticPr fontId="3"/>
  </si>
  <si>
    <t>⑨増加額</t>
    <rPh sb="1" eb="3">
      <t>ゾウカ</t>
    </rPh>
    <rPh sb="3" eb="4">
      <t>ガク</t>
    </rPh>
    <phoneticPr fontId="3"/>
  </si>
  <si>
    <t>　面積</t>
    <rPh sb="1" eb="3">
      <t>メンセキ</t>
    </rPh>
    <phoneticPr fontId="3"/>
  </si>
  <si>
    <t xml:space="preserve">  ⑦*⑧*⑩</t>
    <phoneticPr fontId="3"/>
  </si>
  <si>
    <t xml:space="preserve">  ③'+⑥'-⑨'</t>
    <phoneticPr fontId="3"/>
  </si>
  <si>
    <t>　　　　　(千円）</t>
    <rPh sb="6" eb="8">
      <t>センエン</t>
    </rPh>
    <phoneticPr fontId="3"/>
  </si>
  <si>
    <t>⑨’増加額計</t>
    <rPh sb="2" eb="5">
      <t>ゾウカガク</t>
    </rPh>
    <rPh sb="5" eb="6">
      <t>ケイ</t>
    </rPh>
    <phoneticPr fontId="3"/>
  </si>
  <si>
    <t>　　　（用土等供給施設の場合）</t>
    <rPh sb="4" eb="6">
      <t>ヨウド</t>
    </rPh>
    <rPh sb="6" eb="7">
      <t>トウ</t>
    </rPh>
    <rPh sb="7" eb="9">
      <t>キョウキュウ</t>
    </rPh>
    <rPh sb="9" eb="11">
      <t>シセツ</t>
    </rPh>
    <rPh sb="12" eb="14">
      <t>バアイ</t>
    </rPh>
    <phoneticPr fontId="3"/>
  </si>
  <si>
    <t>購入用土等削減</t>
    <rPh sb="0" eb="2">
      <t>コウニュウ</t>
    </rPh>
    <rPh sb="2" eb="4">
      <t>ヨウド</t>
    </rPh>
    <rPh sb="4" eb="5">
      <t>トウ</t>
    </rPh>
    <rPh sb="5" eb="7">
      <t>サクゲン</t>
    </rPh>
    <phoneticPr fontId="3"/>
  </si>
  <si>
    <t>自給用土等増加</t>
    <rPh sb="0" eb="2">
      <t>ジキュウ</t>
    </rPh>
    <rPh sb="2" eb="4">
      <t>ヨウド</t>
    </rPh>
    <rPh sb="4" eb="5">
      <t>トウ</t>
    </rPh>
    <rPh sb="5" eb="7">
      <t>ゾウカ</t>
    </rPh>
    <phoneticPr fontId="3"/>
  </si>
  <si>
    <t>⑦事業実施後</t>
    <rPh sb="1" eb="3">
      <t>ジギョウ</t>
    </rPh>
    <rPh sb="3" eb="5">
      <t>ジッシ</t>
    </rPh>
    <rPh sb="5" eb="6">
      <t>ゴ</t>
    </rPh>
    <phoneticPr fontId="3"/>
  </si>
  <si>
    <t>①購入用土等</t>
    <rPh sb="1" eb="3">
      <t>コウニュウ</t>
    </rPh>
    <rPh sb="3" eb="5">
      <t>ヨウド</t>
    </rPh>
    <rPh sb="5" eb="6">
      <t>トウ</t>
    </rPh>
    <phoneticPr fontId="3"/>
  </si>
  <si>
    <t>②購入用土等</t>
    <rPh sb="1" eb="3">
      <t>コウニュウ</t>
    </rPh>
    <rPh sb="3" eb="5">
      <t>ヨウド</t>
    </rPh>
    <rPh sb="5" eb="6">
      <t>トウ</t>
    </rPh>
    <phoneticPr fontId="3"/>
  </si>
  <si>
    <t>④自給用土等</t>
    <rPh sb="1" eb="3">
      <t>ジキュウ</t>
    </rPh>
    <rPh sb="3" eb="5">
      <t>ヨウド</t>
    </rPh>
    <rPh sb="5" eb="6">
      <t>トウ</t>
    </rPh>
    <phoneticPr fontId="3"/>
  </si>
  <si>
    <t>⑤用土等購入</t>
    <rPh sb="1" eb="3">
      <t>ヨウド</t>
    </rPh>
    <rPh sb="3" eb="4">
      <t>トウ</t>
    </rPh>
    <rPh sb="4" eb="6">
      <t>コウニュウ</t>
    </rPh>
    <phoneticPr fontId="3"/>
  </si>
  <si>
    <t>⑥増加額</t>
    <rPh sb="1" eb="3">
      <t>ゾウカ</t>
    </rPh>
    <rPh sb="3" eb="4">
      <t>ガク</t>
    </rPh>
    <phoneticPr fontId="3"/>
  </si>
  <si>
    <t xml:space="preserve">  削減予定量</t>
    <rPh sb="2" eb="4">
      <t>サクゲン</t>
    </rPh>
    <rPh sb="4" eb="6">
      <t>ヨテイ</t>
    </rPh>
    <rPh sb="6" eb="7">
      <t>ヨテイリョウ</t>
    </rPh>
    <phoneticPr fontId="3"/>
  </si>
  <si>
    <t>　単価</t>
    <rPh sb="1" eb="3">
      <t>タンカ</t>
    </rPh>
    <phoneticPr fontId="3"/>
  </si>
  <si>
    <t xml:space="preserve">  ①*②*⑦</t>
    <phoneticPr fontId="3"/>
  </si>
  <si>
    <t xml:space="preserve">  増加予定量</t>
    <rPh sb="2" eb="4">
      <t>ゾウカ</t>
    </rPh>
    <rPh sb="4" eb="6">
      <t>ヨテイ</t>
    </rPh>
    <rPh sb="6" eb="7">
      <t>ヨテイリョウ</t>
    </rPh>
    <phoneticPr fontId="3"/>
  </si>
  <si>
    <t xml:space="preserve">  ④*⑤*⑦</t>
    <phoneticPr fontId="3"/>
  </si>
  <si>
    <t xml:space="preserve"> ③'-⑥'</t>
    <phoneticPr fontId="3"/>
  </si>
  <si>
    <t>（袋/ha）</t>
    <rPh sb="1" eb="2">
      <t>フクロ</t>
    </rPh>
    <phoneticPr fontId="3"/>
  </si>
  <si>
    <t>（円/袋）</t>
    <rPh sb="1" eb="2">
      <t>エン</t>
    </rPh>
    <rPh sb="3" eb="4">
      <t>フクロ</t>
    </rPh>
    <phoneticPr fontId="3"/>
  </si>
  <si>
    <t>（kg/ha）</t>
    <phoneticPr fontId="3"/>
  </si>
  <si>
    <t xml:space="preserve"> （円/kg）</t>
    <rPh sb="2" eb="3">
      <t>エン</t>
    </rPh>
    <phoneticPr fontId="3"/>
  </si>
  <si>
    <t xml:space="preserve"> (ha)</t>
    <phoneticPr fontId="3"/>
  </si>
  <si>
    <t>(千円）</t>
    <rPh sb="1" eb="3">
      <t>センエン</t>
    </rPh>
    <phoneticPr fontId="3"/>
  </si>
  <si>
    <t>③’削減額計</t>
    <rPh sb="2" eb="4">
      <t>サクゲン</t>
    </rPh>
    <rPh sb="4" eb="5">
      <t>ガク</t>
    </rPh>
    <rPh sb="5" eb="6">
      <t>ケイ</t>
    </rPh>
    <phoneticPr fontId="3"/>
  </si>
  <si>
    <t>⑥’増加額計</t>
    <rPh sb="2" eb="5">
      <t>ゾウカガク</t>
    </rPh>
    <rPh sb="5" eb="6">
      <t>ケイ</t>
    </rPh>
    <phoneticPr fontId="3"/>
  </si>
  <si>
    <t>　　　　　（種子種苗生産関連施設の場合）</t>
    <rPh sb="6" eb="8">
      <t>シュシ</t>
    </rPh>
    <rPh sb="8" eb="10">
      <t>シュビョウ</t>
    </rPh>
    <rPh sb="10" eb="12">
      <t>セイサン</t>
    </rPh>
    <rPh sb="12" eb="14">
      <t>カンレン</t>
    </rPh>
    <rPh sb="14" eb="16">
      <t>シセツ</t>
    </rPh>
    <rPh sb="17" eb="19">
      <t>バアイ</t>
    </rPh>
    <phoneticPr fontId="3"/>
  </si>
  <si>
    <t>自家採種種子等削減</t>
    <rPh sb="0" eb="2">
      <t>ジカ</t>
    </rPh>
    <rPh sb="2" eb="4">
      <t>サイシュ</t>
    </rPh>
    <rPh sb="4" eb="6">
      <t>シュシ</t>
    </rPh>
    <rPh sb="6" eb="7">
      <t>トウ</t>
    </rPh>
    <rPh sb="7" eb="9">
      <t>サクゲン</t>
    </rPh>
    <phoneticPr fontId="3"/>
  </si>
  <si>
    <t>購入種子等増加</t>
    <rPh sb="0" eb="2">
      <t>コウニュウ</t>
    </rPh>
    <rPh sb="2" eb="4">
      <t>シュシ</t>
    </rPh>
    <rPh sb="4" eb="5">
      <t>トウ</t>
    </rPh>
    <rPh sb="5" eb="7">
      <t>ゾウカ</t>
    </rPh>
    <phoneticPr fontId="3"/>
  </si>
  <si>
    <t>①は種量</t>
    <rPh sb="2" eb="3">
      <t>シュ</t>
    </rPh>
    <rPh sb="3" eb="4">
      <t>リョウ</t>
    </rPh>
    <phoneticPr fontId="3"/>
  </si>
  <si>
    <t>②自家採種種子</t>
    <rPh sb="1" eb="3">
      <t>ジカ</t>
    </rPh>
    <rPh sb="3" eb="5">
      <t>サイシュ</t>
    </rPh>
    <rPh sb="5" eb="7">
      <t>シュシ</t>
    </rPh>
    <phoneticPr fontId="3"/>
  </si>
  <si>
    <t>④は種量</t>
    <rPh sb="2" eb="3">
      <t>シュ</t>
    </rPh>
    <rPh sb="3" eb="4">
      <t>リョウ</t>
    </rPh>
    <phoneticPr fontId="3"/>
  </si>
  <si>
    <t>⑤購入種子等</t>
    <rPh sb="1" eb="3">
      <t>コウニュウ</t>
    </rPh>
    <rPh sb="3" eb="5">
      <t>シュシ</t>
    </rPh>
    <rPh sb="5" eb="6">
      <t>トウ</t>
    </rPh>
    <phoneticPr fontId="3"/>
  </si>
  <si>
    <t>⑥増加額</t>
    <rPh sb="1" eb="4">
      <t>ゾウカガク</t>
    </rPh>
    <phoneticPr fontId="3"/>
  </si>
  <si>
    <t>面積</t>
    <rPh sb="0" eb="2">
      <t>メンセキ</t>
    </rPh>
    <phoneticPr fontId="3"/>
  </si>
  <si>
    <t>等に係る単価</t>
    <rPh sb="0" eb="1">
      <t>トウ</t>
    </rPh>
    <rPh sb="2" eb="3">
      <t>カカ</t>
    </rPh>
    <rPh sb="4" eb="6">
      <t>タンカ</t>
    </rPh>
    <phoneticPr fontId="3"/>
  </si>
  <si>
    <t xml:space="preserve"> ①*②*⑦</t>
    <phoneticPr fontId="3"/>
  </si>
  <si>
    <t>単価</t>
    <rPh sb="0" eb="2">
      <t>タンカ</t>
    </rPh>
    <phoneticPr fontId="3"/>
  </si>
  <si>
    <t>④*⑤*⑦</t>
    <phoneticPr fontId="3"/>
  </si>
  <si>
    <t>③'-⑥'</t>
    <phoneticPr fontId="3"/>
  </si>
  <si>
    <t>（ｋｇ／ｈａ）</t>
    <phoneticPr fontId="3"/>
  </si>
  <si>
    <t>（円/ｋｇ）</t>
    <rPh sb="1" eb="2">
      <t>エン</t>
    </rPh>
    <phoneticPr fontId="3"/>
  </si>
  <si>
    <t>（kg／ｈａ）</t>
    <phoneticPr fontId="3"/>
  </si>
  <si>
    <t>（円/kg）</t>
    <rPh sb="1" eb="2">
      <t>エン</t>
    </rPh>
    <phoneticPr fontId="3"/>
  </si>
  <si>
    <t>(千円)</t>
    <rPh sb="1" eb="2">
      <t>セン</t>
    </rPh>
    <rPh sb="2" eb="3">
      <t>エン</t>
    </rPh>
    <phoneticPr fontId="3"/>
  </si>
  <si>
    <t>(ha)</t>
    <phoneticPr fontId="3"/>
  </si>
  <si>
    <t>　　エ）導入機械・施設における作業以外の関連作業に係るコスト節減効果</t>
    <rPh sb="4" eb="6">
      <t>ドウニュウ</t>
    </rPh>
    <rPh sb="6" eb="8">
      <t>キカイ</t>
    </rPh>
    <rPh sb="9" eb="11">
      <t>シセツ</t>
    </rPh>
    <rPh sb="15" eb="17">
      <t>サギョウ</t>
    </rPh>
    <rPh sb="17" eb="19">
      <t>イガイ</t>
    </rPh>
    <rPh sb="20" eb="22">
      <t>カンレン</t>
    </rPh>
    <rPh sb="22" eb="24">
      <t>サギョウ</t>
    </rPh>
    <rPh sb="25" eb="26">
      <t>カカ</t>
    </rPh>
    <rPh sb="30" eb="32">
      <t>セツゲン</t>
    </rPh>
    <rPh sb="32" eb="34">
      <t>コウカ</t>
    </rPh>
    <phoneticPr fontId="3"/>
  </si>
  <si>
    <t>作業名</t>
    <rPh sb="0" eb="2">
      <t>サギョウ</t>
    </rPh>
    <rPh sb="2" eb="3">
      <t>メイ</t>
    </rPh>
    <phoneticPr fontId="3"/>
  </si>
  <si>
    <t>　　　　　（土地利用型作物（種子用を除く）に係る機械・施設の場合）</t>
    <rPh sb="6" eb="10">
      <t>トチリヨウ</t>
    </rPh>
    <rPh sb="10" eb="11">
      <t>ガタ</t>
    </rPh>
    <rPh sb="11" eb="13">
      <t>サクモツ</t>
    </rPh>
    <rPh sb="14" eb="16">
      <t>シュシ</t>
    </rPh>
    <rPh sb="16" eb="17">
      <t>ヨウ</t>
    </rPh>
    <rPh sb="18" eb="19">
      <t>ノゾ</t>
    </rPh>
    <rPh sb="22" eb="23">
      <t>カカ</t>
    </rPh>
    <rPh sb="24" eb="26">
      <t>キカイ</t>
    </rPh>
    <rPh sb="27" eb="29">
      <t>シセツ</t>
    </rPh>
    <rPh sb="30" eb="32">
      <t>バアイ</t>
    </rPh>
    <phoneticPr fontId="3"/>
  </si>
  <si>
    <t>経営（作付）</t>
    <rPh sb="0" eb="2">
      <t>ケイエイ</t>
    </rPh>
    <rPh sb="3" eb="5">
      <t>サクツ</t>
    </rPh>
    <phoneticPr fontId="3"/>
  </si>
  <si>
    <t>②規模階層別</t>
    <rPh sb="1" eb="3">
      <t>キボ</t>
    </rPh>
    <rPh sb="3" eb="6">
      <t>カイソウベツ</t>
    </rPh>
    <phoneticPr fontId="3"/>
  </si>
  <si>
    <t>③事業実施前の</t>
    <rPh sb="1" eb="3">
      <t>ジギョウ</t>
    </rPh>
    <rPh sb="3" eb="5">
      <t>ジッシ</t>
    </rPh>
    <rPh sb="5" eb="6">
      <t>マエ</t>
    </rPh>
    <phoneticPr fontId="3"/>
  </si>
  <si>
    <t>④作業委託</t>
    <rPh sb="1" eb="3">
      <t>サギョウ</t>
    </rPh>
    <rPh sb="3" eb="5">
      <t>イタク</t>
    </rPh>
    <phoneticPr fontId="3"/>
  </si>
  <si>
    <t>⑤作業受託等</t>
    <rPh sb="1" eb="3">
      <t>サギョウ</t>
    </rPh>
    <rPh sb="3" eb="5">
      <t>ジュタク</t>
    </rPh>
    <rPh sb="5" eb="6">
      <t>トウ</t>
    </rPh>
    <phoneticPr fontId="3"/>
  </si>
  <si>
    <t>⑥事業実施後の各規</t>
    <rPh sb="1" eb="3">
      <t>ジギョウ</t>
    </rPh>
    <rPh sb="3" eb="5">
      <t>ジッシ</t>
    </rPh>
    <rPh sb="5" eb="6">
      <t>ゴ</t>
    </rPh>
    <rPh sb="7" eb="8">
      <t>カク</t>
    </rPh>
    <rPh sb="8" eb="9">
      <t>キ</t>
    </rPh>
    <phoneticPr fontId="3"/>
  </si>
  <si>
    <t>⑦事業実施後の</t>
    <rPh sb="1" eb="3">
      <t>ジギョウ</t>
    </rPh>
    <rPh sb="3" eb="5">
      <t>ジッシ</t>
    </rPh>
    <rPh sb="5" eb="6">
      <t>ゴ</t>
    </rPh>
    <phoneticPr fontId="3"/>
  </si>
  <si>
    <t>各規模階層</t>
    <rPh sb="0" eb="1">
      <t>カク</t>
    </rPh>
    <rPh sb="1" eb="2">
      <t>キボ</t>
    </rPh>
    <rPh sb="2" eb="3">
      <t>キボ</t>
    </rPh>
    <rPh sb="3" eb="5">
      <t>カイソウ</t>
    </rPh>
    <phoneticPr fontId="3"/>
  </si>
  <si>
    <t>平均作業コ</t>
    <rPh sb="0" eb="2">
      <t>ヘイキン</t>
    </rPh>
    <rPh sb="2" eb="4">
      <t>サギョウ</t>
    </rPh>
    <phoneticPr fontId="3"/>
  </si>
  <si>
    <t>作業コスト計</t>
    <rPh sb="0" eb="1">
      <t>サク</t>
    </rPh>
    <rPh sb="1" eb="2">
      <t>サギョウ</t>
    </rPh>
    <rPh sb="5" eb="6">
      <t>ケイ</t>
    </rPh>
    <phoneticPr fontId="3"/>
  </si>
  <si>
    <t>等予定面積</t>
    <rPh sb="0" eb="1">
      <t>トウ</t>
    </rPh>
    <rPh sb="1" eb="3">
      <t>ヨテイ</t>
    </rPh>
    <rPh sb="3" eb="4">
      <t>メン</t>
    </rPh>
    <rPh sb="4" eb="5">
      <t>セキ</t>
    </rPh>
    <phoneticPr fontId="3"/>
  </si>
  <si>
    <t>予定面積</t>
    <rPh sb="0" eb="2">
      <t>ヨテイ</t>
    </rPh>
    <rPh sb="2" eb="3">
      <t>メン</t>
    </rPh>
    <rPh sb="3" eb="4">
      <t>メンセキ</t>
    </rPh>
    <phoneticPr fontId="3"/>
  </si>
  <si>
    <t>模階層の作業面積</t>
    <rPh sb="0" eb="1">
      <t>ノット</t>
    </rPh>
    <rPh sb="1" eb="3">
      <t>カイソウ</t>
    </rPh>
    <rPh sb="4" eb="6">
      <t>サギョウ</t>
    </rPh>
    <rPh sb="6" eb="8">
      <t>メンセキ</t>
    </rPh>
    <phoneticPr fontId="3"/>
  </si>
  <si>
    <t>作業コスト計</t>
    <rPh sb="0" eb="2">
      <t>サギョウ</t>
    </rPh>
    <rPh sb="5" eb="6">
      <t>ケイ</t>
    </rPh>
    <phoneticPr fontId="3"/>
  </si>
  <si>
    <t>の作業面積</t>
    <rPh sb="1" eb="3">
      <t>サギョウ</t>
    </rPh>
    <rPh sb="3" eb="5">
      <t>メンセキ</t>
    </rPh>
    <phoneticPr fontId="3"/>
  </si>
  <si>
    <t>スト</t>
    <phoneticPr fontId="3"/>
  </si>
  <si>
    <t>計　①-④＋⑤</t>
    <rPh sb="0" eb="1">
      <t>ケイ</t>
    </rPh>
    <phoneticPr fontId="3"/>
  </si>
  <si>
    <t>②*⑥</t>
    <phoneticPr fontId="3"/>
  </si>
  <si>
    <t>③’*ｋ－⑦’</t>
    <phoneticPr fontId="3"/>
  </si>
  <si>
    <t xml:space="preserve"> 計 (ha)</t>
    <rPh sb="1" eb="2">
      <t>ケイ</t>
    </rPh>
    <phoneticPr fontId="3"/>
  </si>
  <si>
    <t>（ha)</t>
    <phoneticPr fontId="3"/>
  </si>
  <si>
    <t>（ha）</t>
    <phoneticPr fontId="3"/>
  </si>
  <si>
    <t>○ｈａ未満</t>
    <rPh sb="3" eb="5">
      <t>ミマン</t>
    </rPh>
    <phoneticPr fontId="3"/>
  </si>
  <si>
    <t>○～○ｈａ</t>
    <phoneticPr fontId="3"/>
  </si>
  <si>
    <t>…</t>
    <phoneticPr fontId="3"/>
  </si>
  <si>
    <t>○ｈa以上</t>
    <rPh sb="3" eb="5">
      <t>イジョウ</t>
    </rPh>
    <phoneticPr fontId="3"/>
  </si>
  <si>
    <t>③’事業実施前の作業コスト計</t>
    <rPh sb="2" eb="4">
      <t>ジギョウ</t>
    </rPh>
    <rPh sb="4" eb="6">
      <t>ジッシ</t>
    </rPh>
    <rPh sb="6" eb="7">
      <t>ゼン</t>
    </rPh>
    <rPh sb="8" eb="10">
      <t>サギョウ</t>
    </rPh>
    <rPh sb="13" eb="14">
      <t>ケイ</t>
    </rPh>
    <phoneticPr fontId="3"/>
  </si>
  <si>
    <t>⑦’事業実施後の作業コスト計</t>
    <rPh sb="2" eb="4">
      <t>ジギョウ</t>
    </rPh>
    <rPh sb="4" eb="6">
      <t>ジッシ</t>
    </rPh>
    <rPh sb="6" eb="7">
      <t>ゴ</t>
    </rPh>
    <rPh sb="8" eb="10">
      <t>サギョウ</t>
    </rPh>
    <rPh sb="13" eb="14">
      <t>ケイ</t>
    </rPh>
    <phoneticPr fontId="3"/>
  </si>
  <si>
    <t>　　　　　（土地利用型作物以外に係る機械・施設の場合）</t>
    <rPh sb="6" eb="10">
      <t>トチリヨウ</t>
    </rPh>
    <rPh sb="10" eb="11">
      <t>ガタ</t>
    </rPh>
    <rPh sb="11" eb="13">
      <t>サクモツ</t>
    </rPh>
    <rPh sb="13" eb="15">
      <t>イガイ</t>
    </rPh>
    <rPh sb="16" eb="17">
      <t>カカ</t>
    </rPh>
    <rPh sb="18" eb="20">
      <t>キカイ</t>
    </rPh>
    <rPh sb="21" eb="23">
      <t>シセツ</t>
    </rPh>
    <rPh sb="24" eb="26">
      <t>バアイ</t>
    </rPh>
    <phoneticPr fontId="3"/>
  </si>
  <si>
    <t>④事業実施後の</t>
    <rPh sb="1" eb="3">
      <t>ジギョウ</t>
    </rPh>
    <rPh sb="3" eb="5">
      <t>ジッシ</t>
    </rPh>
    <rPh sb="5" eb="6">
      <t>ゴ</t>
    </rPh>
    <phoneticPr fontId="3"/>
  </si>
  <si>
    <t>⑤事業実施後</t>
    <rPh sb="1" eb="3">
      <t>ジギョウ</t>
    </rPh>
    <rPh sb="3" eb="5">
      <t>ジッシ</t>
    </rPh>
    <rPh sb="5" eb="6">
      <t>ゴ</t>
    </rPh>
    <phoneticPr fontId="3"/>
  </si>
  <si>
    <t>の生産コスト計</t>
    <rPh sb="1" eb="3">
      <t>セイサン</t>
    </rPh>
    <rPh sb="6" eb="7">
      <t>ケイ</t>
    </rPh>
    <phoneticPr fontId="3"/>
  </si>
  <si>
    <t>各規模階層</t>
    <rPh sb="0" eb="1">
      <t>カク</t>
    </rPh>
    <rPh sb="1" eb="3">
      <t>キボ</t>
    </rPh>
    <rPh sb="3" eb="5">
      <t>カイソウ</t>
    </rPh>
    <phoneticPr fontId="3"/>
  </si>
  <si>
    <t>作業面積計</t>
    <rPh sb="0" eb="2">
      <t>サギョウ</t>
    </rPh>
    <rPh sb="2" eb="4">
      <t>メンセキ</t>
    </rPh>
    <rPh sb="4" eb="5">
      <t>ケイ</t>
    </rPh>
    <phoneticPr fontId="3"/>
  </si>
  <si>
    <t>④*②</t>
    <phoneticPr fontId="3"/>
  </si>
  <si>
    <t>③’*ｋ－⑤’</t>
    <phoneticPr fontId="3"/>
  </si>
  <si>
    <t>計 (ha)</t>
    <rPh sb="0" eb="1">
      <t>ケイ</t>
    </rPh>
    <phoneticPr fontId="3"/>
  </si>
  <si>
    <t>（ｈa）</t>
    <phoneticPr fontId="3"/>
  </si>
  <si>
    <t>③’事業実施前の作業コスト計</t>
    <rPh sb="2" eb="4">
      <t>ジギョウ</t>
    </rPh>
    <rPh sb="4" eb="6">
      <t>ジッシ</t>
    </rPh>
    <rPh sb="6" eb="7">
      <t>マエ</t>
    </rPh>
    <rPh sb="8" eb="10">
      <t>サギョウ</t>
    </rPh>
    <rPh sb="13" eb="14">
      <t>ケイ</t>
    </rPh>
    <phoneticPr fontId="3"/>
  </si>
  <si>
    <t>⑤’事業実施後の作業コスト計</t>
    <rPh sb="2" eb="4">
      <t>ジギョウ</t>
    </rPh>
    <rPh sb="4" eb="6">
      <t>ジッシ</t>
    </rPh>
    <rPh sb="6" eb="7">
      <t>ゴ</t>
    </rPh>
    <rPh sb="8" eb="10">
      <t>サギョウ</t>
    </rPh>
    <rPh sb="13" eb="14">
      <t>ゴウケイ</t>
    </rPh>
    <phoneticPr fontId="3"/>
  </si>
  <si>
    <t>　　オ）生産コスト節減効果合計</t>
    <rPh sb="4" eb="6">
      <t>セイサン</t>
    </rPh>
    <rPh sb="9" eb="11">
      <t>セツゲン</t>
    </rPh>
    <rPh sb="11" eb="13">
      <t>コウカ</t>
    </rPh>
    <rPh sb="13" eb="15">
      <t>ゴウケイ</t>
    </rPh>
    <phoneticPr fontId="3"/>
  </si>
  <si>
    <t>単位：千円</t>
    <rPh sb="0" eb="2">
      <t>タンイ</t>
    </rPh>
    <rPh sb="3" eb="5">
      <t>センエン</t>
    </rPh>
    <phoneticPr fontId="3"/>
  </si>
  <si>
    <t>（ア）施設等の導入により、地区における営農技術体系、経営規模等が変化することによる生産コスト節減効果</t>
    <phoneticPr fontId="3"/>
  </si>
  <si>
    <t>（イ）農業廃棄物の処理に係るコスト節減効果</t>
    <rPh sb="3" eb="5">
      <t>ノウギョウ</t>
    </rPh>
    <rPh sb="5" eb="8">
      <t>ハイキブツ</t>
    </rPh>
    <rPh sb="9" eb="11">
      <t>ショリ</t>
    </rPh>
    <rPh sb="12" eb="13">
      <t>カカ</t>
    </rPh>
    <rPh sb="17" eb="19">
      <t>セツゲン</t>
    </rPh>
    <rPh sb="19" eb="21">
      <t>コウカ</t>
    </rPh>
    <phoneticPr fontId="3"/>
  </si>
  <si>
    <t>（ウ）導入施設で供給される資材を利用することによるコスト節減効果</t>
    <rPh sb="3" eb="5">
      <t>ドウニュウ</t>
    </rPh>
    <rPh sb="5" eb="7">
      <t>シセツ</t>
    </rPh>
    <rPh sb="8" eb="10">
      <t>キョウキュウ</t>
    </rPh>
    <rPh sb="13" eb="15">
      <t>シザイ</t>
    </rPh>
    <rPh sb="16" eb="18">
      <t>リヨウ</t>
    </rPh>
    <rPh sb="28" eb="30">
      <t>セツゲン</t>
    </rPh>
    <rPh sb="30" eb="32">
      <t>コウカ</t>
    </rPh>
    <phoneticPr fontId="3"/>
  </si>
  <si>
    <t>（エ）導入機械・施設における作業以外の関連作業に係るコスト節減効果</t>
    <rPh sb="3" eb="5">
      <t>ドウニュウ</t>
    </rPh>
    <rPh sb="5" eb="7">
      <t>キカイ</t>
    </rPh>
    <rPh sb="8" eb="10">
      <t>シセツ</t>
    </rPh>
    <rPh sb="14" eb="16">
      <t>サギョウ</t>
    </rPh>
    <rPh sb="16" eb="18">
      <t>イガイ</t>
    </rPh>
    <rPh sb="19" eb="21">
      <t>カンレン</t>
    </rPh>
    <rPh sb="21" eb="23">
      <t>サギョウ</t>
    </rPh>
    <rPh sb="24" eb="25">
      <t>カカ</t>
    </rPh>
    <rPh sb="29" eb="31">
      <t>セツゲン</t>
    </rPh>
    <rPh sb="31" eb="33">
      <t>コウカ</t>
    </rPh>
    <phoneticPr fontId="3"/>
  </si>
  <si>
    <t>　　　　　　　　計</t>
    <rPh sb="8" eb="9">
      <t>ケイ</t>
    </rPh>
    <phoneticPr fontId="3"/>
  </si>
  <si>
    <t>　(イ)品質向上効果</t>
    <rPh sb="4" eb="6">
      <t>ヒンシツ</t>
    </rPh>
    <rPh sb="6" eb="8">
      <t>コウジョウ</t>
    </rPh>
    <rPh sb="8" eb="10">
      <t>コウカ</t>
    </rPh>
    <phoneticPr fontId="3"/>
  </si>
  <si>
    <t>　　ア）生産農産物の品質向上効果</t>
    <rPh sb="4" eb="6">
      <t>セイサン</t>
    </rPh>
    <rPh sb="6" eb="9">
      <t>ノウサンブツ</t>
    </rPh>
    <rPh sb="10" eb="12">
      <t>ヒンシツ</t>
    </rPh>
    <rPh sb="12" eb="14">
      <t>コウジョウ</t>
    </rPh>
    <rPh sb="14" eb="16">
      <t>コウカ</t>
    </rPh>
    <phoneticPr fontId="3"/>
  </si>
  <si>
    <t>①事業実施後</t>
    <rPh sb="1" eb="3">
      <t>ジギョウ</t>
    </rPh>
    <rPh sb="3" eb="5">
      <t>ジッシ</t>
    </rPh>
    <rPh sb="5" eb="6">
      <t>ゴ</t>
    </rPh>
    <phoneticPr fontId="3"/>
  </si>
  <si>
    <t>②計画単収</t>
    <rPh sb="1" eb="3">
      <t>ケイカク</t>
    </rPh>
    <rPh sb="3" eb="5">
      <t>タンシュウ</t>
    </rPh>
    <phoneticPr fontId="3"/>
  </si>
  <si>
    <t>③事業実施後</t>
    <rPh sb="1" eb="3">
      <t>ジギョウ</t>
    </rPh>
    <rPh sb="3" eb="5">
      <t>ジッシ</t>
    </rPh>
    <rPh sb="5" eb="6">
      <t>ゴ</t>
    </rPh>
    <phoneticPr fontId="3"/>
  </si>
  <si>
    <t>⑥販売単価</t>
    <rPh sb="1" eb="3">
      <t>ハンバイ</t>
    </rPh>
    <rPh sb="3" eb="5">
      <t>タンカ</t>
    </rPh>
    <phoneticPr fontId="3"/>
  </si>
  <si>
    <t>作付面積</t>
    <rPh sb="0" eb="2">
      <t>サクツ</t>
    </rPh>
    <rPh sb="2" eb="4">
      <t>メンセキ</t>
    </rPh>
    <phoneticPr fontId="3"/>
  </si>
  <si>
    <t>生産量</t>
    <rPh sb="0" eb="2">
      <t>セイサン</t>
    </rPh>
    <rPh sb="2" eb="3">
      <t>リョウ</t>
    </rPh>
    <phoneticPr fontId="3"/>
  </si>
  <si>
    <t>平均販売単価</t>
    <rPh sb="0" eb="2">
      <t>ヘイキン</t>
    </rPh>
    <rPh sb="2" eb="4">
      <t>ハンバイ</t>
    </rPh>
    <rPh sb="4" eb="5">
      <t>タンカ</t>
    </rPh>
    <rPh sb="5" eb="6">
      <t>カ</t>
    </rPh>
    <phoneticPr fontId="3"/>
  </si>
  <si>
    <t>販売予定単価</t>
    <rPh sb="0" eb="2">
      <t>ハンバイ</t>
    </rPh>
    <rPh sb="2" eb="4">
      <t>ヨテイ</t>
    </rPh>
    <rPh sb="4" eb="5">
      <t>タン</t>
    </rPh>
    <rPh sb="5" eb="6">
      <t>カ</t>
    </rPh>
    <phoneticPr fontId="3"/>
  </si>
  <si>
    <t>差額</t>
    <rPh sb="0" eb="2">
      <t>サガク</t>
    </rPh>
    <phoneticPr fontId="3"/>
  </si>
  <si>
    <t>⑤-④</t>
    <phoneticPr fontId="3"/>
  </si>
  <si>
    <t xml:space="preserve"> ③*⑥</t>
    <phoneticPr fontId="3"/>
  </si>
  <si>
    <t xml:space="preserve"> (ｈa)</t>
    <phoneticPr fontId="3"/>
  </si>
  <si>
    <t>(kg.本.箱/10a)</t>
    <rPh sb="4" eb="5">
      <t>ホン</t>
    </rPh>
    <rPh sb="6" eb="7">
      <t>ハコ</t>
    </rPh>
    <phoneticPr fontId="3"/>
  </si>
  <si>
    <t>(kg.本.箱)</t>
    <rPh sb="4" eb="5">
      <t>ホン</t>
    </rPh>
    <rPh sb="6" eb="7">
      <t>ハコ</t>
    </rPh>
    <phoneticPr fontId="3"/>
  </si>
  <si>
    <t>(円/kg.本.箱)</t>
    <rPh sb="1" eb="2">
      <t>エン</t>
    </rPh>
    <rPh sb="6" eb="7">
      <t>ホン</t>
    </rPh>
    <rPh sb="8" eb="9">
      <t>ハコ</t>
    </rPh>
    <phoneticPr fontId="3"/>
  </si>
  <si>
    <t>（いずれかに○）</t>
    <phoneticPr fontId="3"/>
  </si>
  <si>
    <t>②の計画単収の具体的な</t>
    <rPh sb="2" eb="4">
      <t>ケイカク</t>
    </rPh>
    <rPh sb="4" eb="6">
      <t>タンシュウ</t>
    </rPh>
    <rPh sb="7" eb="9">
      <t>グタイ</t>
    </rPh>
    <rPh sb="9" eb="10">
      <t>テキ</t>
    </rPh>
    <phoneticPr fontId="3"/>
  </si>
  <si>
    <t>見込み方法</t>
    <rPh sb="0" eb="2">
      <t>ミコ</t>
    </rPh>
    <rPh sb="3" eb="4">
      <t>カタ</t>
    </rPh>
    <rPh sb="4" eb="5">
      <t>ホウ</t>
    </rPh>
    <phoneticPr fontId="3"/>
  </si>
  <si>
    <t>⑤の事業実施後の販売単価の</t>
    <rPh sb="2" eb="4">
      <t>ジギョウ</t>
    </rPh>
    <rPh sb="4" eb="6">
      <t>ジッシ</t>
    </rPh>
    <rPh sb="6" eb="7">
      <t>ゴ</t>
    </rPh>
    <rPh sb="8" eb="10">
      <t>ハンバイ</t>
    </rPh>
    <rPh sb="10" eb="12">
      <t>タンカ</t>
    </rPh>
    <phoneticPr fontId="3"/>
  </si>
  <si>
    <t>具体的な見込み方法</t>
    <rPh sb="0" eb="3">
      <t>グタイテキ</t>
    </rPh>
    <rPh sb="4" eb="6">
      <t>ミコ</t>
    </rPh>
    <rPh sb="7" eb="8">
      <t>カタ</t>
    </rPh>
    <rPh sb="8" eb="9">
      <t>ホウ</t>
    </rPh>
    <phoneticPr fontId="3"/>
  </si>
  <si>
    <t>　　イ）導入施設で供給される資材（種子・種苗）を利用することによる受益農業者の生産農産物の品質向上効果</t>
    <rPh sb="4" eb="6">
      <t>ドウニュウ</t>
    </rPh>
    <rPh sb="6" eb="8">
      <t>シセツ</t>
    </rPh>
    <rPh sb="9" eb="11">
      <t>キョウキュウ</t>
    </rPh>
    <rPh sb="14" eb="16">
      <t>シザイ</t>
    </rPh>
    <rPh sb="17" eb="19">
      <t>シュシ</t>
    </rPh>
    <rPh sb="20" eb="22">
      <t>シュビョウ</t>
    </rPh>
    <rPh sb="24" eb="26">
      <t>リヨウ</t>
    </rPh>
    <rPh sb="33" eb="35">
      <t>ジュエキ</t>
    </rPh>
    <rPh sb="35" eb="37">
      <t>ノウギョウ</t>
    </rPh>
    <rPh sb="37" eb="38">
      <t>シャ</t>
    </rPh>
    <rPh sb="39" eb="41">
      <t>セイサン</t>
    </rPh>
    <rPh sb="41" eb="44">
      <t>ノウサンブツ</t>
    </rPh>
    <rPh sb="45" eb="47">
      <t>ヒンシツ</t>
    </rPh>
    <rPh sb="47" eb="49">
      <t>コウジョウ</t>
    </rPh>
    <rPh sb="49" eb="51">
      <t>コウカ</t>
    </rPh>
    <phoneticPr fontId="3"/>
  </si>
  <si>
    <t>　　 　　  （対象：種子種苗生産関連施設の場合）</t>
    <rPh sb="8" eb="10">
      <t>タイショウ</t>
    </rPh>
    <rPh sb="11" eb="13">
      <t>シュシ</t>
    </rPh>
    <rPh sb="13" eb="15">
      <t>シュビョウ</t>
    </rPh>
    <rPh sb="15" eb="17">
      <t>セイサン</t>
    </rPh>
    <rPh sb="17" eb="19">
      <t>カンレン</t>
    </rPh>
    <rPh sb="19" eb="21">
      <t>シセツ</t>
    </rPh>
    <rPh sb="22" eb="24">
      <t>バアイ</t>
    </rPh>
    <phoneticPr fontId="3"/>
  </si>
  <si>
    <t>①品種転換時</t>
    <rPh sb="1" eb="3">
      <t>ヒンシュ</t>
    </rPh>
    <rPh sb="3" eb="5">
      <t>テンカン</t>
    </rPh>
    <rPh sb="5" eb="6">
      <t>ジ</t>
    </rPh>
    <phoneticPr fontId="3"/>
  </si>
  <si>
    <t>③計画生産量</t>
    <rPh sb="1" eb="3">
      <t>ケイカク</t>
    </rPh>
    <rPh sb="3" eb="5">
      <t>セイサン</t>
    </rPh>
    <rPh sb="5" eb="6">
      <t>リョウ</t>
    </rPh>
    <phoneticPr fontId="3"/>
  </si>
  <si>
    <t>作付面積</t>
    <rPh sb="0" eb="2">
      <t>サクツ</t>
    </rPh>
    <rPh sb="2" eb="3">
      <t>メン</t>
    </rPh>
    <rPh sb="3" eb="4">
      <t>メンセキ</t>
    </rPh>
    <phoneticPr fontId="3"/>
  </si>
  <si>
    <t>③×⑥</t>
    <phoneticPr fontId="3"/>
  </si>
  <si>
    <t xml:space="preserve"> (kg/10a)</t>
    <phoneticPr fontId="3"/>
  </si>
  <si>
    <t>（kg）</t>
    <phoneticPr fontId="3"/>
  </si>
  <si>
    <t xml:space="preserve">   （円/kg）</t>
    <rPh sb="4" eb="5">
      <t>エン</t>
    </rPh>
    <phoneticPr fontId="3"/>
  </si>
  <si>
    <t>②の計画単収の具体的な</t>
    <rPh sb="2" eb="4">
      <t>ケイカク</t>
    </rPh>
    <rPh sb="4" eb="6">
      <t>タンシュウ</t>
    </rPh>
    <rPh sb="7" eb="10">
      <t>グタイテキ</t>
    </rPh>
    <phoneticPr fontId="3"/>
  </si>
  <si>
    <t>な見込み方法</t>
    <rPh sb="1" eb="3">
      <t>ミコ</t>
    </rPh>
    <rPh sb="4" eb="5">
      <t>カタ</t>
    </rPh>
    <rPh sb="5" eb="6">
      <t>ホウ</t>
    </rPh>
    <phoneticPr fontId="3"/>
  </si>
  <si>
    <t>⑤の販売予定単価の具体的</t>
    <rPh sb="2" eb="4">
      <t>ハンバイ</t>
    </rPh>
    <rPh sb="4" eb="6">
      <t>ヨテイ</t>
    </rPh>
    <rPh sb="6" eb="8">
      <t>タンカ</t>
    </rPh>
    <rPh sb="9" eb="12">
      <t>グタイテキ</t>
    </rPh>
    <phoneticPr fontId="3"/>
  </si>
  <si>
    <t>　　ウ）処理加工施設及び地域食材供給施設による品質向上効果</t>
    <rPh sb="4" eb="6">
      <t>ショリ</t>
    </rPh>
    <rPh sb="6" eb="8">
      <t>カコウ</t>
    </rPh>
    <rPh sb="8" eb="10">
      <t>シセツ</t>
    </rPh>
    <rPh sb="23" eb="25">
      <t>ヒンシツ</t>
    </rPh>
    <rPh sb="25" eb="27">
      <t>コウジョウ</t>
    </rPh>
    <rPh sb="27" eb="29">
      <t>コウカ</t>
    </rPh>
    <phoneticPr fontId="3"/>
  </si>
  <si>
    <t>　　　ⅰ　農作物を処理加工する場合</t>
    <rPh sb="5" eb="8">
      <t>ノウサクモツ</t>
    </rPh>
    <rPh sb="9" eb="11">
      <t>ショリ</t>
    </rPh>
    <rPh sb="11" eb="13">
      <t>カコウ</t>
    </rPh>
    <rPh sb="15" eb="17">
      <t>バアイ</t>
    </rPh>
    <phoneticPr fontId="3"/>
  </si>
  <si>
    <t>②事業実施後</t>
    <rPh sb="1" eb="3">
      <t>ジギョウ</t>
    </rPh>
    <rPh sb="3" eb="6">
      <t>ジッシゴ</t>
    </rPh>
    <phoneticPr fontId="3"/>
  </si>
  <si>
    <t>③加工品販売</t>
    <rPh sb="1" eb="4">
      <t>カコウヒン</t>
    </rPh>
    <rPh sb="4" eb="6">
      <t>ハンバイ</t>
    </rPh>
    <phoneticPr fontId="3"/>
  </si>
  <si>
    <t>⑤事業実施前</t>
    <rPh sb="1" eb="3">
      <t>ジギョウ</t>
    </rPh>
    <rPh sb="3" eb="5">
      <t>ジッシ</t>
    </rPh>
    <rPh sb="5" eb="6">
      <t>マエ</t>
    </rPh>
    <phoneticPr fontId="3"/>
  </si>
  <si>
    <t>⑥事業実施前</t>
    <rPh sb="1" eb="3">
      <t>ジギョウ</t>
    </rPh>
    <rPh sb="3" eb="5">
      <t>ジッシ</t>
    </rPh>
    <rPh sb="5" eb="6">
      <t>マエ</t>
    </rPh>
    <phoneticPr fontId="3"/>
  </si>
  <si>
    <t>加工品名</t>
    <rPh sb="0" eb="2">
      <t>カコウ</t>
    </rPh>
    <rPh sb="2" eb="4">
      <t>ヒンメイ</t>
    </rPh>
    <phoneticPr fontId="3"/>
  </si>
  <si>
    <t>加工品販売量</t>
    <rPh sb="0" eb="2">
      <t>カコウ</t>
    </rPh>
    <rPh sb="2" eb="3">
      <t>ヒン</t>
    </rPh>
    <rPh sb="3" eb="5">
      <t>ハンバイ</t>
    </rPh>
    <rPh sb="5" eb="6">
      <t>リョウ</t>
    </rPh>
    <phoneticPr fontId="3"/>
  </si>
  <si>
    <t>加工品販売</t>
    <rPh sb="0" eb="3">
      <t>カコウヒン</t>
    </rPh>
    <rPh sb="3" eb="5">
      <t>ハンバイ</t>
    </rPh>
    <phoneticPr fontId="3"/>
  </si>
  <si>
    <t>額</t>
    <rPh sb="0" eb="1">
      <t>ガク</t>
    </rPh>
    <phoneticPr fontId="3"/>
  </si>
  <si>
    <t>出荷量</t>
    <rPh sb="0" eb="2">
      <t>シュッカ</t>
    </rPh>
    <rPh sb="2" eb="3">
      <t>リョウ</t>
    </rPh>
    <phoneticPr fontId="3"/>
  </si>
  <si>
    <t>平均販売単価</t>
    <rPh sb="0" eb="2">
      <t>ヘイキン</t>
    </rPh>
    <rPh sb="2" eb="4">
      <t>ハンバイ</t>
    </rPh>
    <rPh sb="4" eb="5">
      <t>タン</t>
    </rPh>
    <rPh sb="5" eb="6">
      <t>カ</t>
    </rPh>
    <phoneticPr fontId="3"/>
  </si>
  <si>
    <t>出荷販売額</t>
    <rPh sb="0" eb="2">
      <t>シュッカ</t>
    </rPh>
    <rPh sb="2" eb="5">
      <t>ハンバイガク</t>
    </rPh>
    <phoneticPr fontId="3"/>
  </si>
  <si>
    <t>③-⑥</t>
    <phoneticPr fontId="3"/>
  </si>
  <si>
    <t>予定単価</t>
    <rPh sb="0" eb="2">
      <t>ヨテイ</t>
    </rPh>
    <rPh sb="2" eb="4">
      <t>タンカ</t>
    </rPh>
    <phoneticPr fontId="3"/>
  </si>
  <si>
    <t xml:space="preserve"> ④*⑤</t>
    <phoneticPr fontId="3"/>
  </si>
  <si>
    <t>（円／kg）</t>
    <rPh sb="1" eb="2">
      <t>エン</t>
    </rPh>
    <phoneticPr fontId="3"/>
  </si>
  <si>
    <t>（千円）</t>
    <rPh sb="1" eb="2">
      <t>セン</t>
    </rPh>
    <rPh sb="2" eb="3">
      <t>センエン</t>
    </rPh>
    <phoneticPr fontId="3"/>
  </si>
  <si>
    <t>※これにより算定した効果には生産力増加効果を含むので、ここで得られた生産力増加効果は次の（ウ）生産力増加効果では、算定しないものとする。</t>
    <rPh sb="6" eb="8">
      <t>サンテイ</t>
    </rPh>
    <rPh sb="10" eb="12">
      <t>コウカ</t>
    </rPh>
    <rPh sb="14" eb="17">
      <t>セイサンリョク</t>
    </rPh>
    <rPh sb="17" eb="19">
      <t>ゾウカ</t>
    </rPh>
    <rPh sb="19" eb="21">
      <t>コウカ</t>
    </rPh>
    <rPh sb="22" eb="23">
      <t>フク</t>
    </rPh>
    <rPh sb="30" eb="31">
      <t>エ</t>
    </rPh>
    <rPh sb="34" eb="37">
      <t>セイサンリョク</t>
    </rPh>
    <rPh sb="37" eb="39">
      <t>ゾウカ</t>
    </rPh>
    <rPh sb="39" eb="41">
      <t>コウカ</t>
    </rPh>
    <rPh sb="42" eb="43">
      <t>ツギ</t>
    </rPh>
    <rPh sb="47" eb="50">
      <t>セイサンリョク</t>
    </rPh>
    <rPh sb="50" eb="52">
      <t>ゾウカ</t>
    </rPh>
    <rPh sb="52" eb="54">
      <t>コウカ</t>
    </rPh>
    <rPh sb="57" eb="59">
      <t>サンテイ</t>
    </rPh>
    <phoneticPr fontId="3"/>
  </si>
  <si>
    <t>※加工品販売単価に含まれる光熱水道費、人件費、副原料及び包装費等は生産コスト節減効果のマイナス効果として計上する。</t>
    <phoneticPr fontId="3"/>
  </si>
  <si>
    <t>②の販売単価の具体的見込</t>
    <rPh sb="2" eb="4">
      <t>ハンバイ</t>
    </rPh>
    <rPh sb="4" eb="6">
      <t>タンカ</t>
    </rPh>
    <rPh sb="7" eb="10">
      <t>グタイテキ</t>
    </rPh>
    <rPh sb="10" eb="12">
      <t>ミコ</t>
    </rPh>
    <phoneticPr fontId="3"/>
  </si>
  <si>
    <t>み方</t>
    <rPh sb="1" eb="2">
      <t>カタ</t>
    </rPh>
    <phoneticPr fontId="3"/>
  </si>
  <si>
    <t>　　　ⅱ　事業実施前から処理加工していたものを、事業実施後処理加工量を増加する場合</t>
    <rPh sb="5" eb="7">
      <t>ジギョウ</t>
    </rPh>
    <rPh sb="7" eb="9">
      <t>ジッシ</t>
    </rPh>
    <rPh sb="9" eb="10">
      <t>マエ</t>
    </rPh>
    <rPh sb="12" eb="14">
      <t>ショリ</t>
    </rPh>
    <rPh sb="14" eb="16">
      <t>カコウ</t>
    </rPh>
    <rPh sb="24" eb="26">
      <t>ジギョウ</t>
    </rPh>
    <rPh sb="26" eb="28">
      <t>ジッシ</t>
    </rPh>
    <rPh sb="28" eb="29">
      <t>ゴ</t>
    </rPh>
    <rPh sb="29" eb="31">
      <t>ショリ</t>
    </rPh>
    <rPh sb="31" eb="33">
      <t>カコウ</t>
    </rPh>
    <rPh sb="33" eb="34">
      <t>リョウ</t>
    </rPh>
    <rPh sb="35" eb="37">
      <t>ゾウカ</t>
    </rPh>
    <rPh sb="39" eb="41">
      <t>バアイ</t>
    </rPh>
    <phoneticPr fontId="3"/>
  </si>
  <si>
    <t xml:space="preserve"> 額</t>
    <rPh sb="1" eb="2">
      <t>ガク</t>
    </rPh>
    <phoneticPr fontId="3"/>
  </si>
  <si>
    <t>加工品販売</t>
    <rPh sb="0" eb="2">
      <t>カコウ</t>
    </rPh>
    <rPh sb="2" eb="3">
      <t>ヒン</t>
    </rPh>
    <rPh sb="3" eb="5">
      <t>ハンバイ</t>
    </rPh>
    <phoneticPr fontId="3"/>
  </si>
  <si>
    <t>額 ④*⑤</t>
    <rPh sb="0" eb="1">
      <t>ガク</t>
    </rPh>
    <phoneticPr fontId="3"/>
  </si>
  <si>
    <t>（千円)</t>
    <rPh sb="1" eb="2">
      <t>セン</t>
    </rPh>
    <rPh sb="2" eb="3">
      <t>センエン</t>
    </rPh>
    <phoneticPr fontId="3"/>
  </si>
  <si>
    <t>※加工品販売単価に含まれる光熱水道費、人件費、副原料及び包装費等は生産コスト節減効果のマイナス効果として計上する。</t>
  </si>
  <si>
    <t>②の販売単価の具体的</t>
    <rPh sb="2" eb="4">
      <t>ハンバイ</t>
    </rPh>
    <rPh sb="4" eb="6">
      <t>タンカ</t>
    </rPh>
    <rPh sb="7" eb="10">
      <t>グタイテキ</t>
    </rPh>
    <phoneticPr fontId="3"/>
  </si>
  <si>
    <t>　　エ）導入施設を利用することによる受益農業者の生産農産物の販売増加効果（品質向上効果）</t>
    <rPh sb="4" eb="6">
      <t>ドウニュウ</t>
    </rPh>
    <rPh sb="6" eb="8">
      <t>シセツ</t>
    </rPh>
    <rPh sb="9" eb="11">
      <t>リヨウ</t>
    </rPh>
    <rPh sb="18" eb="20">
      <t>ジュエキ</t>
    </rPh>
    <rPh sb="20" eb="22">
      <t>ノウギョウ</t>
    </rPh>
    <rPh sb="22" eb="23">
      <t>シャ</t>
    </rPh>
    <rPh sb="24" eb="26">
      <t>セイサン</t>
    </rPh>
    <rPh sb="26" eb="29">
      <t>ノウサンブツ</t>
    </rPh>
    <rPh sb="30" eb="34">
      <t>ハンバイゾウカ</t>
    </rPh>
    <rPh sb="34" eb="36">
      <t>コウカ</t>
    </rPh>
    <rPh sb="37" eb="39">
      <t>ヒンシツ</t>
    </rPh>
    <rPh sb="39" eb="41">
      <t>コウジョウ</t>
    </rPh>
    <rPh sb="41" eb="43">
      <t>コウカ</t>
    </rPh>
    <phoneticPr fontId="3"/>
  </si>
  <si>
    <t>　　 　　  （対象：直売施設）</t>
    <rPh sb="8" eb="10">
      <t>タイショウ</t>
    </rPh>
    <rPh sb="11" eb="13">
      <t>チョクバイ</t>
    </rPh>
    <rPh sb="13" eb="15">
      <t>シセツ</t>
    </rPh>
    <phoneticPr fontId="3"/>
  </si>
  <si>
    <t>出荷先等</t>
    <rPh sb="0" eb="2">
      <t>シュッカ</t>
    </rPh>
    <rPh sb="2" eb="3">
      <t>サキ</t>
    </rPh>
    <rPh sb="3" eb="4">
      <t>トウ</t>
    </rPh>
    <phoneticPr fontId="3"/>
  </si>
  <si>
    <t>④事業実施後</t>
    <rPh sb="1" eb="3">
      <t>ジギョウ</t>
    </rPh>
    <rPh sb="3" eb="5">
      <t>ジッシ</t>
    </rPh>
    <rPh sb="5" eb="6">
      <t>ゴ</t>
    </rPh>
    <phoneticPr fontId="3"/>
  </si>
  <si>
    <t>⑥事業実施後</t>
    <rPh sb="1" eb="3">
      <t>ジギョウ</t>
    </rPh>
    <rPh sb="3" eb="5">
      <t>ジッシ</t>
    </rPh>
    <rPh sb="5" eb="6">
      <t>ゴ</t>
    </rPh>
    <phoneticPr fontId="3"/>
  </si>
  <si>
    <t>販売量</t>
    <rPh sb="0" eb="2">
      <t>ハンバイ</t>
    </rPh>
    <rPh sb="2" eb="3">
      <t>リョウ</t>
    </rPh>
    <phoneticPr fontId="3"/>
  </si>
  <si>
    <t>販売単価</t>
    <rPh sb="0" eb="2">
      <t>ハンバイ</t>
    </rPh>
    <rPh sb="2" eb="4">
      <t>タンカ</t>
    </rPh>
    <phoneticPr fontId="3"/>
  </si>
  <si>
    <t>販売額</t>
    <rPh sb="0" eb="2">
      <t>ハンバイ</t>
    </rPh>
    <rPh sb="2" eb="3">
      <t>ガク</t>
    </rPh>
    <phoneticPr fontId="3"/>
  </si>
  <si>
    <t>④*⑤</t>
    <phoneticPr fontId="3"/>
  </si>
  <si>
    <t>実施前</t>
    <rPh sb="0" eb="3">
      <t>ジッシマエ</t>
    </rPh>
    <phoneticPr fontId="3"/>
  </si>
  <si>
    <t>実施後</t>
    <rPh sb="0" eb="3">
      <t>ジッシゴ</t>
    </rPh>
    <phoneticPr fontId="3"/>
  </si>
  <si>
    <t xml:space="preserve">   （kg）</t>
    <phoneticPr fontId="3"/>
  </si>
  <si>
    <t>（円）</t>
    <rPh sb="1" eb="2">
      <t>エン</t>
    </rPh>
    <phoneticPr fontId="3"/>
  </si>
  <si>
    <t>市　　場</t>
    <rPh sb="0" eb="1">
      <t>シ</t>
    </rPh>
    <rPh sb="3" eb="4">
      <t>バ</t>
    </rPh>
    <phoneticPr fontId="3"/>
  </si>
  <si>
    <t>→直売施設</t>
    <rPh sb="1" eb="3">
      <t>チョクバイ</t>
    </rPh>
    <rPh sb="3" eb="5">
      <t>シセツ</t>
    </rPh>
    <phoneticPr fontId="3"/>
  </si>
  <si>
    <t>直売施設</t>
    <rPh sb="0" eb="2">
      <t>チョクバイ</t>
    </rPh>
    <rPh sb="2" eb="4">
      <t>シセツ</t>
    </rPh>
    <phoneticPr fontId="3"/>
  </si>
  <si>
    <t>規格外・廃棄等</t>
    <rPh sb="0" eb="1">
      <t>キ</t>
    </rPh>
    <rPh sb="1" eb="2">
      <t>カク</t>
    </rPh>
    <rPh sb="2" eb="3">
      <t>ソト</t>
    </rPh>
    <rPh sb="4" eb="6">
      <t>ハイキ</t>
    </rPh>
    <rPh sb="6" eb="7">
      <t>トウ</t>
    </rPh>
    <phoneticPr fontId="3"/>
  </si>
  <si>
    <t>そ の 他
（　　　　）</t>
    <rPh sb="4" eb="5">
      <t>タ</t>
    </rPh>
    <phoneticPr fontId="3"/>
  </si>
  <si>
    <t>※販売単価に含まれる光熱水道費や人件費等は生産コスト節減効果のマイナス効果として計上する。</t>
    <rPh sb="1" eb="3">
      <t>ハンバイ</t>
    </rPh>
    <rPh sb="3" eb="5">
      <t>タンカ</t>
    </rPh>
    <rPh sb="6" eb="7">
      <t>フク</t>
    </rPh>
    <rPh sb="10" eb="12">
      <t>コウネツ</t>
    </rPh>
    <rPh sb="12" eb="15">
      <t>スイドウヒ</t>
    </rPh>
    <rPh sb="16" eb="19">
      <t>ジンケンヒ</t>
    </rPh>
    <rPh sb="19" eb="20">
      <t>トウ</t>
    </rPh>
    <rPh sb="21" eb="23">
      <t>セイサン</t>
    </rPh>
    <rPh sb="26" eb="28">
      <t>セツゲン</t>
    </rPh>
    <rPh sb="28" eb="30">
      <t>コウカ</t>
    </rPh>
    <rPh sb="35" eb="37">
      <t>コウカ</t>
    </rPh>
    <rPh sb="40" eb="42">
      <t>ケイジョウ</t>
    </rPh>
    <phoneticPr fontId="3"/>
  </si>
  <si>
    <t>⑥－③</t>
    <phoneticPr fontId="3"/>
  </si>
  <si>
    <t>④の販売量の具体的な</t>
    <rPh sb="2" eb="5">
      <t>ハンバイリョウ</t>
    </rPh>
    <rPh sb="6" eb="9">
      <t>グタイテキ</t>
    </rPh>
    <phoneticPr fontId="3"/>
  </si>
  <si>
    <t>⑤の販売単価の具体的</t>
    <rPh sb="2" eb="4">
      <t>ハンバイ</t>
    </rPh>
    <rPh sb="4" eb="6">
      <t>タンカ</t>
    </rPh>
    <rPh sb="7" eb="10">
      <t>グタイテキ</t>
    </rPh>
    <phoneticPr fontId="3"/>
  </si>
  <si>
    <t>（ア）生産農産物の品質向上効果</t>
    <rPh sb="3" eb="5">
      <t>セイサン</t>
    </rPh>
    <rPh sb="5" eb="8">
      <t>ノウサンブツ</t>
    </rPh>
    <rPh sb="9" eb="11">
      <t>ヒンシツ</t>
    </rPh>
    <rPh sb="11" eb="13">
      <t>コウジョウ</t>
    </rPh>
    <rPh sb="13" eb="15">
      <t>コウカ</t>
    </rPh>
    <phoneticPr fontId="3"/>
  </si>
  <si>
    <t>（イ）導入施設から供給される資材を利用することによる効果</t>
    <rPh sb="3" eb="5">
      <t>ドウニュウ</t>
    </rPh>
    <rPh sb="5" eb="7">
      <t>シセツ</t>
    </rPh>
    <rPh sb="9" eb="11">
      <t>キョウキュウ</t>
    </rPh>
    <rPh sb="14" eb="16">
      <t>シザイ</t>
    </rPh>
    <rPh sb="17" eb="19">
      <t>リヨウ</t>
    </rPh>
    <rPh sb="26" eb="28">
      <t>コウカ</t>
    </rPh>
    <phoneticPr fontId="3"/>
  </si>
  <si>
    <t>（ウ）処理加工施設による効果</t>
    <rPh sb="3" eb="5">
      <t>ショリ</t>
    </rPh>
    <rPh sb="5" eb="7">
      <t>カコウ</t>
    </rPh>
    <rPh sb="7" eb="9">
      <t>シセツ</t>
    </rPh>
    <rPh sb="12" eb="14">
      <t>コウカ</t>
    </rPh>
    <phoneticPr fontId="3"/>
  </si>
  <si>
    <t>（エ）直売施設による効果</t>
    <rPh sb="3" eb="5">
      <t>チョクバイ</t>
    </rPh>
    <rPh sb="5" eb="7">
      <t>シセツ</t>
    </rPh>
    <rPh sb="10" eb="12">
      <t>コウカ</t>
    </rPh>
    <phoneticPr fontId="3"/>
  </si>
  <si>
    <t>　(ウ)生産力増加効果</t>
    <rPh sb="4" eb="7">
      <t>セイサンリョク</t>
    </rPh>
    <rPh sb="7" eb="9">
      <t>ゾウカ</t>
    </rPh>
    <rPh sb="9" eb="11">
      <t>コウカ</t>
    </rPh>
    <phoneticPr fontId="3"/>
  </si>
  <si>
    <t>　　ア）施設等の導入による生産力増加効果</t>
    <rPh sb="4" eb="6">
      <t>シセツ</t>
    </rPh>
    <rPh sb="6" eb="7">
      <t>トウ</t>
    </rPh>
    <rPh sb="8" eb="10">
      <t>ドウニュウ</t>
    </rPh>
    <rPh sb="13" eb="16">
      <t>セイサンリョク</t>
    </rPh>
    <rPh sb="16" eb="18">
      <t>ゾウカ</t>
    </rPh>
    <rPh sb="18" eb="20">
      <t>コウカ</t>
    </rPh>
    <phoneticPr fontId="3"/>
  </si>
  <si>
    <t>作付面積(ha)</t>
    <rPh sb="0" eb="2">
      <t>サクツケ</t>
    </rPh>
    <rPh sb="2" eb="4">
      <t>メンセキ</t>
    </rPh>
    <phoneticPr fontId="3"/>
  </si>
  <si>
    <t>単収(kg/10a)</t>
    <rPh sb="0" eb="2">
      <t>タンシュウ</t>
    </rPh>
    <phoneticPr fontId="3"/>
  </si>
  <si>
    <t>⑥事業実施後の</t>
    <rPh sb="1" eb="3">
      <t>ジギョウ</t>
    </rPh>
    <rPh sb="3" eb="5">
      <t>ジッシ</t>
    </rPh>
    <rPh sb="5" eb="6">
      <t>ゴ</t>
    </rPh>
    <phoneticPr fontId="3"/>
  </si>
  <si>
    <t>⑦増加生産量</t>
    <rPh sb="1" eb="3">
      <t>ゾウカ</t>
    </rPh>
    <rPh sb="3" eb="5">
      <t>セイサン</t>
    </rPh>
    <rPh sb="5" eb="6">
      <t>リョウ</t>
    </rPh>
    <phoneticPr fontId="3"/>
  </si>
  <si>
    <t>⑧事業実施前平均</t>
    <rPh sb="1" eb="3">
      <t>ジギョウ</t>
    </rPh>
    <rPh sb="3" eb="5">
      <t>ジッシ</t>
    </rPh>
    <rPh sb="5" eb="6">
      <t>マエ</t>
    </rPh>
    <rPh sb="6" eb="8">
      <t>ヘイキン</t>
    </rPh>
    <phoneticPr fontId="3"/>
  </si>
  <si>
    <t>①現況</t>
    <rPh sb="1" eb="3">
      <t>ゲンキョウ</t>
    </rPh>
    <phoneticPr fontId="3"/>
  </si>
  <si>
    <t>②計画</t>
    <rPh sb="1" eb="3">
      <t>ケイカク</t>
    </rPh>
    <phoneticPr fontId="3"/>
  </si>
  <si>
    <t>③現況</t>
    <rPh sb="1" eb="3">
      <t>ゲンキョウ</t>
    </rPh>
    <phoneticPr fontId="3"/>
  </si>
  <si>
    <t>④計画</t>
    <rPh sb="1" eb="3">
      <t>ケイカク</t>
    </rPh>
    <phoneticPr fontId="3"/>
  </si>
  <si>
    <t>（見込）</t>
    <rPh sb="1" eb="3">
      <t>ミコ</t>
    </rPh>
    <phoneticPr fontId="3"/>
  </si>
  <si>
    <t>①*③</t>
    <phoneticPr fontId="3"/>
  </si>
  <si>
    <t>②*④</t>
    <phoneticPr fontId="3"/>
  </si>
  <si>
    <t>⑥－⑤</t>
    <phoneticPr fontId="3"/>
  </si>
  <si>
    <t>⑨所得率</t>
    <rPh sb="1" eb="4">
      <t>ショトクリツ</t>
    </rPh>
    <phoneticPr fontId="3"/>
  </si>
  <si>
    <t>⑩生産コスト節減効果（労働費）との重複</t>
  </si>
  <si>
    <t>⑪重複労働</t>
    <rPh sb="1" eb="3">
      <t>チョウフク</t>
    </rPh>
    <rPh sb="3" eb="5">
      <t>ロウドウ</t>
    </rPh>
    <phoneticPr fontId="3"/>
  </si>
  <si>
    <t xml:space="preserve">⑫労賃単価 </t>
    <rPh sb="1" eb="3">
      <t>ロウチン</t>
    </rPh>
    <rPh sb="3" eb="5">
      <t>タンカ</t>
    </rPh>
    <phoneticPr fontId="3"/>
  </si>
  <si>
    <t>⑪*⑫</t>
    <phoneticPr fontId="3"/>
  </si>
  <si>
    <t>⑦*⑧*⑨</t>
    <phoneticPr fontId="3"/>
  </si>
  <si>
    <t xml:space="preserve"> －⑩</t>
    <phoneticPr fontId="3"/>
  </si>
  <si>
    <t>（hr）</t>
    <phoneticPr fontId="3"/>
  </si>
  <si>
    <t>(円/hr)</t>
    <rPh sb="1" eb="2">
      <t>エン</t>
    </rPh>
    <phoneticPr fontId="3"/>
  </si>
  <si>
    <t>(千円)</t>
    <rPh sb="1" eb="3">
      <t>センエン</t>
    </rPh>
    <phoneticPr fontId="3"/>
  </si>
  <si>
    <t>②の計画作付面積の具体的見込</t>
    <rPh sb="2" eb="4">
      <t>ケイカク</t>
    </rPh>
    <rPh sb="4" eb="6">
      <t>サクツ</t>
    </rPh>
    <rPh sb="6" eb="8">
      <t>メンセキ</t>
    </rPh>
    <rPh sb="9" eb="12">
      <t>グタイテキ</t>
    </rPh>
    <rPh sb="12" eb="14">
      <t>ミコ</t>
    </rPh>
    <phoneticPr fontId="3"/>
  </si>
  <si>
    <t>み方法</t>
    <rPh sb="1" eb="2">
      <t>カタ</t>
    </rPh>
    <rPh sb="2" eb="3">
      <t>ホウ</t>
    </rPh>
    <phoneticPr fontId="3"/>
  </si>
  <si>
    <t>④の計画単収の具体的見込</t>
    <rPh sb="2" eb="4">
      <t>ケイカク</t>
    </rPh>
    <rPh sb="4" eb="6">
      <t>タンシュウ</t>
    </rPh>
    <rPh sb="7" eb="10">
      <t>グタイテキ</t>
    </rPh>
    <rPh sb="10" eb="12">
      <t>ミコ</t>
    </rPh>
    <phoneticPr fontId="3"/>
  </si>
  <si>
    <t>⑨の所得率算出の具体的な</t>
    <rPh sb="2" eb="5">
      <t>ショトクリツ</t>
    </rPh>
    <rPh sb="5" eb="7">
      <t>サンシュツ</t>
    </rPh>
    <rPh sb="8" eb="11">
      <t>グタイテキ</t>
    </rPh>
    <phoneticPr fontId="3"/>
  </si>
  <si>
    <t>　　イ）導入施設で供給される資材（種子・種苗）を利用することによる受益農業者の生産力増加効果</t>
    <rPh sb="4" eb="6">
      <t>ドウニュウ</t>
    </rPh>
    <rPh sb="6" eb="8">
      <t>シセツ</t>
    </rPh>
    <rPh sb="9" eb="11">
      <t>キョウキュウ</t>
    </rPh>
    <rPh sb="14" eb="16">
      <t>シザイ</t>
    </rPh>
    <rPh sb="17" eb="19">
      <t>シュシ</t>
    </rPh>
    <rPh sb="20" eb="22">
      <t>シュビョウ</t>
    </rPh>
    <rPh sb="24" eb="26">
      <t>リヨウ</t>
    </rPh>
    <rPh sb="33" eb="35">
      <t>ジュエキ</t>
    </rPh>
    <rPh sb="35" eb="38">
      <t>ノウギョウシャ</t>
    </rPh>
    <rPh sb="39" eb="42">
      <t>セイサンリョク</t>
    </rPh>
    <rPh sb="42" eb="44">
      <t>ゾウカ</t>
    </rPh>
    <rPh sb="44" eb="46">
      <t>コウカ</t>
    </rPh>
    <phoneticPr fontId="3"/>
  </si>
  <si>
    <t>　　　（種子種苗生産関連施設の場合）</t>
    <rPh sb="4" eb="6">
      <t>シュシ</t>
    </rPh>
    <rPh sb="6" eb="8">
      <t>シュビョウ</t>
    </rPh>
    <rPh sb="8" eb="10">
      <t>セイサン</t>
    </rPh>
    <rPh sb="10" eb="12">
      <t>カンレン</t>
    </rPh>
    <rPh sb="12" eb="14">
      <t>シセツ</t>
    </rPh>
    <rPh sb="15" eb="17">
      <t>バアイ</t>
    </rPh>
    <phoneticPr fontId="3"/>
  </si>
  <si>
    <t xml:space="preserve"> ①作付面積</t>
    <rPh sb="2" eb="4">
      <t>サクツケ</t>
    </rPh>
    <rPh sb="4" eb="6">
      <t>メンセキ</t>
    </rPh>
    <phoneticPr fontId="3"/>
  </si>
  <si>
    <t>⑤増加生産量</t>
    <rPh sb="1" eb="3">
      <t>ゾウカ</t>
    </rPh>
    <rPh sb="3" eb="6">
      <t>セイサンリョウ</t>
    </rPh>
    <phoneticPr fontId="3"/>
  </si>
  <si>
    <t>②現況</t>
    <rPh sb="1" eb="3">
      <t>ゲンキョウ</t>
    </rPh>
    <phoneticPr fontId="3"/>
  </si>
  <si>
    <t>③計画(見込)</t>
    <rPh sb="1" eb="3">
      <t>ケイカク</t>
    </rPh>
    <rPh sb="4" eb="6">
      <t>ミコ</t>
    </rPh>
    <phoneticPr fontId="3"/>
  </si>
  <si>
    <t>④増減</t>
    <rPh sb="1" eb="3">
      <t>ゾウゲン</t>
    </rPh>
    <phoneticPr fontId="3"/>
  </si>
  <si>
    <t>③－②</t>
    <phoneticPr fontId="3"/>
  </si>
  <si>
    <t xml:space="preserve"> ①*④</t>
    <phoneticPr fontId="3"/>
  </si>
  <si>
    <t xml:space="preserve"> ⑤*⑥</t>
    <phoneticPr fontId="3"/>
  </si>
  <si>
    <t xml:space="preserve"> (千円)</t>
    <rPh sb="2" eb="4">
      <t>センエン</t>
    </rPh>
    <phoneticPr fontId="3"/>
  </si>
  <si>
    <t>③の計画単収の具体的見込</t>
    <rPh sb="2" eb="4">
      <t>ケイカク</t>
    </rPh>
    <rPh sb="4" eb="6">
      <t>タンシュウ</t>
    </rPh>
    <rPh sb="7" eb="10">
      <t>グタイテキ</t>
    </rPh>
    <rPh sb="10" eb="12">
      <t>ミコ</t>
    </rPh>
    <phoneticPr fontId="3"/>
  </si>
  <si>
    <t>　　ウ）生産力増加効果合計</t>
    <rPh sb="4" eb="7">
      <t>セイサンリョク</t>
    </rPh>
    <rPh sb="7" eb="9">
      <t>ゾウカ</t>
    </rPh>
    <rPh sb="9" eb="11">
      <t>コウカ</t>
    </rPh>
    <rPh sb="11" eb="13">
      <t>ゴウケイ</t>
    </rPh>
    <phoneticPr fontId="3"/>
  </si>
  <si>
    <t>（単位：千円）</t>
    <rPh sb="1" eb="3">
      <t>タンイ</t>
    </rPh>
    <rPh sb="4" eb="5">
      <t>セン</t>
    </rPh>
    <rPh sb="5" eb="6">
      <t>エン</t>
    </rPh>
    <phoneticPr fontId="3"/>
  </si>
  <si>
    <t>（ア）導入施設対象作物及び他作物に係る生産力増加効果</t>
    <rPh sb="3" eb="5">
      <t>ドウニュウ</t>
    </rPh>
    <rPh sb="5" eb="7">
      <t>シセツ</t>
    </rPh>
    <rPh sb="7" eb="9">
      <t>タイショウ</t>
    </rPh>
    <rPh sb="9" eb="11">
      <t>サクモツ</t>
    </rPh>
    <rPh sb="11" eb="12">
      <t>オヨ</t>
    </rPh>
    <rPh sb="13" eb="15">
      <t>タサク</t>
    </rPh>
    <rPh sb="15" eb="16">
      <t>モツ</t>
    </rPh>
    <rPh sb="17" eb="18">
      <t>カカ</t>
    </rPh>
    <rPh sb="19" eb="22">
      <t>セイサンリョク</t>
    </rPh>
    <rPh sb="22" eb="24">
      <t>ゾウカ</t>
    </rPh>
    <rPh sb="24" eb="26">
      <t>コウカ</t>
    </rPh>
    <phoneticPr fontId="3"/>
  </si>
  <si>
    <t>（イ）導入施設により供給される資材を利用することによる生産力増加効果</t>
    <rPh sb="3" eb="5">
      <t>ドウニュウ</t>
    </rPh>
    <rPh sb="5" eb="7">
      <t>シセツ</t>
    </rPh>
    <rPh sb="10" eb="12">
      <t>キョウキュウ</t>
    </rPh>
    <rPh sb="15" eb="17">
      <t>シザイ</t>
    </rPh>
    <rPh sb="18" eb="20">
      <t>リヨウ</t>
    </rPh>
    <rPh sb="27" eb="30">
      <t>セイサンリョク</t>
    </rPh>
    <rPh sb="30" eb="32">
      <t>ゾウカ</t>
    </rPh>
    <rPh sb="32" eb="34">
      <t>コウカ</t>
    </rPh>
    <phoneticPr fontId="3"/>
  </si>
  <si>
    <t>　(エ)物流合理化効果</t>
    <rPh sb="4" eb="6">
      <t>ブツリュウ</t>
    </rPh>
    <rPh sb="6" eb="9">
      <t>ゴウリカ</t>
    </rPh>
    <rPh sb="9" eb="11">
      <t>コウカ</t>
    </rPh>
    <phoneticPr fontId="3"/>
  </si>
  <si>
    <t>　　ア）集出荷貯蔵施設（品質向上物流合理化施設及び穀類広域流通拠点施設を除く）に係る輸送費の増減</t>
    <rPh sb="4" eb="5">
      <t>シュウ</t>
    </rPh>
    <rPh sb="5" eb="7">
      <t>シュッカ</t>
    </rPh>
    <rPh sb="7" eb="9">
      <t>チョゾウ</t>
    </rPh>
    <rPh sb="9" eb="11">
      <t>シセツ</t>
    </rPh>
    <rPh sb="12" eb="14">
      <t>ヒンシツ</t>
    </rPh>
    <rPh sb="14" eb="16">
      <t>コウジョウ</t>
    </rPh>
    <rPh sb="16" eb="18">
      <t>ブツリュウ</t>
    </rPh>
    <rPh sb="18" eb="21">
      <t>ゴウリカ</t>
    </rPh>
    <rPh sb="21" eb="23">
      <t>シセツ</t>
    </rPh>
    <rPh sb="23" eb="24">
      <t>オヨ</t>
    </rPh>
    <rPh sb="25" eb="27">
      <t>コクルイ</t>
    </rPh>
    <rPh sb="27" eb="29">
      <t>コウイキ</t>
    </rPh>
    <rPh sb="29" eb="31">
      <t>リュウツウ</t>
    </rPh>
    <rPh sb="31" eb="33">
      <t>キョテン</t>
    </rPh>
    <rPh sb="33" eb="35">
      <t>シセツ</t>
    </rPh>
    <rPh sb="36" eb="37">
      <t>ノゾ</t>
    </rPh>
    <rPh sb="40" eb="41">
      <t>カカ</t>
    </rPh>
    <rPh sb="42" eb="45">
      <t>ユソウヒ</t>
    </rPh>
    <rPh sb="46" eb="48">
      <t>ゾウゲン</t>
    </rPh>
    <phoneticPr fontId="3"/>
  </si>
  <si>
    <t>出荷先</t>
    <rPh sb="0" eb="3">
      <t>シュッカサキ</t>
    </rPh>
    <phoneticPr fontId="3"/>
  </si>
  <si>
    <t>出荷量</t>
    <rPh sb="0" eb="3">
      <t>シュッカリョウ</t>
    </rPh>
    <phoneticPr fontId="3"/>
  </si>
  <si>
    <t>輸送費</t>
    <rPh sb="0" eb="3">
      <t>ユソウヒ</t>
    </rPh>
    <phoneticPr fontId="3"/>
  </si>
  <si>
    <t>(①*②*ｋ-③*④)</t>
    <phoneticPr fontId="3"/>
  </si>
  <si>
    <t>(ｹｰｽ・ﾄﾚｰ)</t>
    <phoneticPr fontId="3"/>
  </si>
  <si>
    <t>(円/ｹｰｽ・ﾄﾚｰ)</t>
    <rPh sb="1" eb="2">
      <t>エン</t>
    </rPh>
    <phoneticPr fontId="3"/>
  </si>
  <si>
    <t xml:space="preserve"> (ｹｰｽ・ﾄﾚｰ)</t>
    <phoneticPr fontId="3"/>
  </si>
  <si>
    <t>（単位あたり重量）</t>
    <rPh sb="1" eb="3">
      <t>タンイ</t>
    </rPh>
    <rPh sb="6" eb="8">
      <t>ジュウリョウ</t>
    </rPh>
    <phoneticPr fontId="3"/>
  </si>
  <si>
    <t>（　　　kg）</t>
    <phoneticPr fontId="3"/>
  </si>
  <si>
    <t>　　合　計</t>
    <rPh sb="2" eb="5">
      <t>ゴウケイ</t>
    </rPh>
    <phoneticPr fontId="3"/>
  </si>
  <si>
    <t>　　イ）乾燥調製施設、穀類乾燥調製貯蔵施設、品質向上物流合理化施設、穀類広域流通拠点施設及び種子種苗生産関連施設に係る物流経費の増減</t>
    <rPh sb="4" eb="6">
      <t>カンソウ</t>
    </rPh>
    <rPh sb="6" eb="8">
      <t>チョウセイ</t>
    </rPh>
    <rPh sb="8" eb="10">
      <t>シセツ</t>
    </rPh>
    <rPh sb="11" eb="13">
      <t>コクルイ</t>
    </rPh>
    <rPh sb="13" eb="15">
      <t>カンソウ</t>
    </rPh>
    <rPh sb="15" eb="17">
      <t>チョウセイ</t>
    </rPh>
    <rPh sb="17" eb="19">
      <t>チョゾウ</t>
    </rPh>
    <rPh sb="19" eb="21">
      <t>シセツ</t>
    </rPh>
    <rPh sb="22" eb="24">
      <t>ヒンシツ</t>
    </rPh>
    <rPh sb="24" eb="26">
      <t>コウジョウ</t>
    </rPh>
    <rPh sb="26" eb="28">
      <t>ブツリュウ</t>
    </rPh>
    <rPh sb="28" eb="31">
      <t>ゴウリカ</t>
    </rPh>
    <rPh sb="31" eb="33">
      <t>シセツ</t>
    </rPh>
    <rPh sb="34" eb="36">
      <t>コクルイ</t>
    </rPh>
    <rPh sb="36" eb="38">
      <t>コウイキ</t>
    </rPh>
    <rPh sb="38" eb="40">
      <t>リュウツウ</t>
    </rPh>
    <rPh sb="40" eb="42">
      <t>キョテン</t>
    </rPh>
    <rPh sb="42" eb="44">
      <t>シセツ</t>
    </rPh>
    <rPh sb="44" eb="45">
      <t>オヨ</t>
    </rPh>
    <rPh sb="46" eb="48">
      <t>シュシ</t>
    </rPh>
    <rPh sb="48" eb="50">
      <t>シュビョウ</t>
    </rPh>
    <rPh sb="50" eb="52">
      <t>セイサン</t>
    </rPh>
    <rPh sb="52" eb="54">
      <t>カンレン</t>
    </rPh>
    <rPh sb="54" eb="56">
      <t>シセツ</t>
    </rPh>
    <rPh sb="57" eb="58">
      <t>カカ</t>
    </rPh>
    <rPh sb="59" eb="61">
      <t>ブツリュウ</t>
    </rPh>
    <rPh sb="61" eb="63">
      <t>ケイヒ</t>
    </rPh>
    <rPh sb="64" eb="66">
      <t>ゾウゲン</t>
    </rPh>
    <phoneticPr fontId="3"/>
  </si>
  <si>
    <t>②バラ出荷比</t>
    <rPh sb="3" eb="5">
      <t>シュッカ</t>
    </rPh>
    <rPh sb="5" eb="6">
      <t>ヒリツ</t>
    </rPh>
    <phoneticPr fontId="3"/>
  </si>
  <si>
    <t>③バラ出荷量</t>
    <rPh sb="3" eb="5">
      <t>シュッカ</t>
    </rPh>
    <rPh sb="5" eb="6">
      <t>リョウ</t>
    </rPh>
    <phoneticPr fontId="3"/>
  </si>
  <si>
    <t>④個袋入出庫</t>
    <rPh sb="1" eb="2">
      <t>コ</t>
    </rPh>
    <rPh sb="2" eb="3">
      <t>フクロ</t>
    </rPh>
    <rPh sb="3" eb="6">
      <t>ニュウシュッコ</t>
    </rPh>
    <phoneticPr fontId="3"/>
  </si>
  <si>
    <t>⑤フレコン又</t>
    <rPh sb="5" eb="6">
      <t>マタ</t>
    </rPh>
    <phoneticPr fontId="3"/>
  </si>
  <si>
    <t>⑥賃金単価差額</t>
    <rPh sb="1" eb="3">
      <t>チンギン</t>
    </rPh>
    <rPh sb="3" eb="5">
      <t>タンカ</t>
    </rPh>
    <rPh sb="5" eb="7">
      <t>サガク</t>
    </rPh>
    <phoneticPr fontId="3"/>
  </si>
  <si>
    <t>⑦入出庫費</t>
    <rPh sb="1" eb="2">
      <t>ニュウ</t>
    </rPh>
    <rPh sb="2" eb="3">
      <t>シュツ</t>
    </rPh>
    <rPh sb="3" eb="4">
      <t>コ</t>
    </rPh>
    <rPh sb="4" eb="5">
      <t>ヒ</t>
    </rPh>
    <phoneticPr fontId="3"/>
  </si>
  <si>
    <t>⑧事業実施後貯蔵量</t>
    <rPh sb="1" eb="3">
      <t>ジギョウ</t>
    </rPh>
    <rPh sb="3" eb="5">
      <t>ジッシ</t>
    </rPh>
    <rPh sb="5" eb="6">
      <t>ゴ</t>
    </rPh>
    <rPh sb="6" eb="9">
      <t>チョゾウリョウ</t>
    </rPh>
    <phoneticPr fontId="3"/>
  </si>
  <si>
    <t>処理量</t>
    <rPh sb="0" eb="3">
      <t>ショリリョウ</t>
    </rPh>
    <phoneticPr fontId="3"/>
  </si>
  <si>
    <t>率</t>
    <rPh sb="0" eb="1">
      <t>ヒリツ</t>
    </rPh>
    <phoneticPr fontId="3"/>
  </si>
  <si>
    <t>①×②</t>
    <phoneticPr fontId="3"/>
  </si>
  <si>
    <t>賃金単価</t>
    <rPh sb="0" eb="2">
      <t>チンギン</t>
    </rPh>
    <rPh sb="2" eb="4">
      <t>タンカ</t>
    </rPh>
    <phoneticPr fontId="3"/>
  </si>
  <si>
    <t>は純バラ入</t>
    <rPh sb="1" eb="2">
      <t>ジュン</t>
    </rPh>
    <rPh sb="4" eb="5">
      <t>ニュウシュッコ</t>
    </rPh>
    <phoneticPr fontId="3"/>
  </si>
  <si>
    <t>④－⑤</t>
    <phoneticPr fontId="3"/>
  </si>
  <si>
    <t>低減額</t>
    <rPh sb="0" eb="2">
      <t>テイゲン</t>
    </rPh>
    <rPh sb="2" eb="3">
      <t>ガク</t>
    </rPh>
    <phoneticPr fontId="3"/>
  </si>
  <si>
    <t>出庫賃金単</t>
    <rPh sb="0" eb="2">
      <t>ニュウシュッコ</t>
    </rPh>
    <rPh sb="2" eb="4">
      <t>チンギン</t>
    </rPh>
    <rPh sb="4" eb="5">
      <t>タンカ</t>
    </rPh>
    <phoneticPr fontId="3"/>
  </si>
  <si>
    <t>③*⑥</t>
    <phoneticPr fontId="3"/>
  </si>
  <si>
    <t>（ ｔ ）</t>
    <phoneticPr fontId="3"/>
  </si>
  <si>
    <t>（％）</t>
    <phoneticPr fontId="3"/>
  </si>
  <si>
    <t>（円/ｔ）</t>
    <rPh sb="1" eb="2">
      <t>エン</t>
    </rPh>
    <phoneticPr fontId="3"/>
  </si>
  <si>
    <t xml:space="preserve"> 価 (円/ｔ)</t>
    <rPh sb="1" eb="2">
      <t>タンカ</t>
    </rPh>
    <rPh sb="4" eb="5">
      <t>エン</t>
    </rPh>
    <phoneticPr fontId="3"/>
  </si>
  <si>
    <t>⑨倉庫作業賃</t>
    <rPh sb="1" eb="2">
      <t>ソウコ</t>
    </rPh>
    <rPh sb="2" eb="3">
      <t>コ</t>
    </rPh>
    <rPh sb="3" eb="5">
      <t>サギョウ</t>
    </rPh>
    <rPh sb="5" eb="6">
      <t>チン</t>
    </rPh>
    <phoneticPr fontId="3"/>
  </si>
  <si>
    <t>⑩倉庫作業経</t>
    <rPh sb="1" eb="3">
      <t>ソウコ</t>
    </rPh>
    <rPh sb="3" eb="5">
      <t>サギョウ</t>
    </rPh>
    <rPh sb="5" eb="6">
      <t>ケイヒ</t>
    </rPh>
    <phoneticPr fontId="3"/>
  </si>
  <si>
    <t>金単価</t>
    <rPh sb="0" eb="1">
      <t>キン</t>
    </rPh>
    <rPh sb="1" eb="3">
      <t>タンカ</t>
    </rPh>
    <phoneticPr fontId="3"/>
  </si>
  <si>
    <t>費低減額</t>
    <rPh sb="0" eb="1">
      <t>ケイヒ</t>
    </rPh>
    <rPh sb="1" eb="3">
      <t>テイゲン</t>
    </rPh>
    <rPh sb="3" eb="4">
      <t>ガク</t>
    </rPh>
    <phoneticPr fontId="3"/>
  </si>
  <si>
    <t>⑦＋⑩</t>
    <phoneticPr fontId="3"/>
  </si>
  <si>
    <t xml:space="preserve"> ⑧*⑨</t>
    <phoneticPr fontId="3"/>
  </si>
  <si>
    <t>　　　 ウ　有機物供給施設に係る物流経費の増減</t>
    <rPh sb="6" eb="9">
      <t>ユウキブツ</t>
    </rPh>
    <rPh sb="9" eb="11">
      <t>キョウキュウ</t>
    </rPh>
    <rPh sb="11" eb="13">
      <t>シセツ</t>
    </rPh>
    <rPh sb="14" eb="15">
      <t>カカ</t>
    </rPh>
    <rPh sb="16" eb="18">
      <t>ブツリュウ</t>
    </rPh>
    <rPh sb="18" eb="20">
      <t>ケイヒ</t>
    </rPh>
    <rPh sb="21" eb="23">
      <t>ゾウゲン</t>
    </rPh>
    <phoneticPr fontId="3"/>
  </si>
  <si>
    <t>　　　　（ア）畜産農家に係る費用</t>
    <rPh sb="7" eb="9">
      <t>チクサン</t>
    </rPh>
    <rPh sb="9" eb="11">
      <t>ノウカ</t>
    </rPh>
    <rPh sb="12" eb="13">
      <t>カカ</t>
    </rPh>
    <rPh sb="14" eb="16">
      <t>ヒヨウ</t>
    </rPh>
    <phoneticPr fontId="3"/>
  </si>
  <si>
    <t>　　　　　　ア）　畜産農家が生ふん処理を他者に依頼する経費の差額</t>
    <rPh sb="9" eb="11">
      <t>チクサン</t>
    </rPh>
    <rPh sb="11" eb="13">
      <t>ノウカ</t>
    </rPh>
    <rPh sb="14" eb="15">
      <t>ナマ</t>
    </rPh>
    <rPh sb="17" eb="19">
      <t>ショリ</t>
    </rPh>
    <rPh sb="20" eb="22">
      <t>タシャ</t>
    </rPh>
    <rPh sb="23" eb="25">
      <t>イライ</t>
    </rPh>
    <rPh sb="27" eb="29">
      <t>ケイヒ</t>
    </rPh>
    <rPh sb="30" eb="32">
      <t>サガク</t>
    </rPh>
    <phoneticPr fontId="3"/>
  </si>
  <si>
    <t>　　事業実施後の目標数値</t>
    <rPh sb="2" eb="4">
      <t>ジギョウ</t>
    </rPh>
    <rPh sb="4" eb="6">
      <t>ジッシ</t>
    </rPh>
    <rPh sb="6" eb="7">
      <t>ゴ</t>
    </rPh>
    <rPh sb="8" eb="10">
      <t>モクヒョウ</t>
    </rPh>
    <rPh sb="10" eb="12">
      <t>スウチ</t>
    </rPh>
    <phoneticPr fontId="3"/>
  </si>
  <si>
    <t>④年効果額</t>
    <rPh sb="1" eb="2">
      <t>ネン</t>
    </rPh>
    <rPh sb="2" eb="5">
      <t>コウカガク</t>
    </rPh>
    <phoneticPr fontId="3"/>
  </si>
  <si>
    <t>飼養頭(羽)数</t>
    <rPh sb="0" eb="2">
      <t>シヨウ</t>
    </rPh>
    <rPh sb="2" eb="3">
      <t>アタマ</t>
    </rPh>
    <rPh sb="4" eb="5">
      <t>ハネ</t>
    </rPh>
    <rPh sb="6" eb="7">
      <t>スウ</t>
    </rPh>
    <phoneticPr fontId="3"/>
  </si>
  <si>
    <t>①年間発生量</t>
    <rPh sb="1" eb="3">
      <t>ネンカン</t>
    </rPh>
    <rPh sb="3" eb="6">
      <t>ハッセイリョウ</t>
    </rPh>
    <phoneticPr fontId="3"/>
  </si>
  <si>
    <t>　処理単価</t>
    <rPh sb="1" eb="3">
      <t>ショリ</t>
    </rPh>
    <rPh sb="3" eb="5">
      <t>タンカ</t>
    </rPh>
    <phoneticPr fontId="3"/>
  </si>
  <si>
    <t xml:space="preserve">  処理単価</t>
    <rPh sb="2" eb="4">
      <t>ショリ</t>
    </rPh>
    <rPh sb="4" eb="6">
      <t>タンカ</t>
    </rPh>
    <phoneticPr fontId="3"/>
  </si>
  <si>
    <t xml:space="preserve">  (②-③)*①</t>
  </si>
  <si>
    <t>地区名</t>
    <rPh sb="0" eb="3">
      <t>チクメイ</t>
    </rPh>
    <phoneticPr fontId="3"/>
  </si>
  <si>
    <t xml:space="preserve">     （ ｔ ）</t>
    <phoneticPr fontId="3"/>
  </si>
  <si>
    <t xml:space="preserve">  （円／ ｔ ）</t>
    <rPh sb="3" eb="4">
      <t>エン</t>
    </rPh>
    <phoneticPr fontId="3"/>
  </si>
  <si>
    <t xml:space="preserve">    （円／t）</t>
    <rPh sb="5" eb="6">
      <t>センエン</t>
    </rPh>
    <phoneticPr fontId="3"/>
  </si>
  <si>
    <t xml:space="preserve">       (千円)</t>
    <rPh sb="8" eb="10">
      <t>センエン</t>
    </rPh>
    <phoneticPr fontId="3"/>
  </si>
  <si>
    <t xml:space="preserve">         計</t>
    <rPh sb="9" eb="10">
      <t>ケイ</t>
    </rPh>
    <phoneticPr fontId="3"/>
  </si>
  <si>
    <t xml:space="preserve">            イ） 畜産農家が自家でたい肥化する経費の差額</t>
    <rPh sb="15" eb="17">
      <t>チクサン</t>
    </rPh>
    <rPh sb="17" eb="19">
      <t>ノウカ</t>
    </rPh>
    <rPh sb="20" eb="22">
      <t>ジカ</t>
    </rPh>
    <rPh sb="25" eb="26">
      <t>タイヒ</t>
    </rPh>
    <rPh sb="26" eb="27">
      <t>カ</t>
    </rPh>
    <rPh sb="29" eb="31">
      <t>ケイヒ</t>
    </rPh>
    <rPh sb="32" eb="34">
      <t>サガク</t>
    </rPh>
    <phoneticPr fontId="3"/>
  </si>
  <si>
    <t>①飼育頭(羽)</t>
    <rPh sb="1" eb="3">
      <t>シイク</t>
    </rPh>
    <rPh sb="3" eb="4">
      <t>アタマ</t>
    </rPh>
    <rPh sb="5" eb="6">
      <t>ハネ</t>
    </rPh>
    <phoneticPr fontId="3"/>
  </si>
  <si>
    <t>事　業　実　施　前</t>
    <rPh sb="0" eb="3">
      <t>ジギョウ</t>
    </rPh>
    <rPh sb="4" eb="7">
      <t>ジッシ</t>
    </rPh>
    <rPh sb="8" eb="9">
      <t>マエ</t>
    </rPh>
    <phoneticPr fontId="3"/>
  </si>
  <si>
    <t>　　　　　</t>
    <phoneticPr fontId="3"/>
  </si>
  <si>
    <t>　数</t>
    <rPh sb="1" eb="2">
      <t>スウ</t>
    </rPh>
    <phoneticPr fontId="3"/>
  </si>
  <si>
    <t>②生ふん・廃棄</t>
    <rPh sb="1" eb="2">
      <t>ナマ</t>
    </rPh>
    <rPh sb="5" eb="7">
      <t>ハイキ</t>
    </rPh>
    <phoneticPr fontId="3"/>
  </si>
  <si>
    <t>③年間処理時</t>
    <rPh sb="1" eb="3">
      <t>ネンカン</t>
    </rPh>
    <rPh sb="3" eb="5">
      <t>ショリ</t>
    </rPh>
    <rPh sb="5" eb="6">
      <t>ジカン</t>
    </rPh>
    <phoneticPr fontId="3"/>
  </si>
  <si>
    <t>⑤たい肥化に</t>
    <rPh sb="1" eb="4">
      <t>タイヒ</t>
    </rPh>
    <rPh sb="4" eb="5">
      <t>カ</t>
    </rPh>
    <phoneticPr fontId="3"/>
  </si>
  <si>
    <t>　処理時間</t>
    <rPh sb="1" eb="3">
      <t>ショリ</t>
    </rPh>
    <rPh sb="3" eb="5">
      <t>ジカン</t>
    </rPh>
    <phoneticPr fontId="3"/>
  </si>
  <si>
    <t>　間</t>
    <rPh sb="1" eb="2">
      <t>ジカン</t>
    </rPh>
    <phoneticPr fontId="3"/>
  </si>
  <si>
    <t xml:space="preserve">   </t>
    <phoneticPr fontId="3"/>
  </si>
  <si>
    <t>　要した労賃</t>
    <rPh sb="1" eb="2">
      <t>ヨウ</t>
    </rPh>
    <rPh sb="4" eb="6">
      <t>ロウチン</t>
    </rPh>
    <phoneticPr fontId="3"/>
  </si>
  <si>
    <t xml:space="preserve">     ①*②</t>
  </si>
  <si>
    <t xml:space="preserve">   ③*④</t>
    <phoneticPr fontId="3"/>
  </si>
  <si>
    <t>育種別</t>
    <rPh sb="0" eb="2">
      <t>イクシュ</t>
    </rPh>
    <rPh sb="2" eb="3">
      <t>ベツ</t>
    </rPh>
    <phoneticPr fontId="3"/>
  </si>
  <si>
    <t>(頭、又は千羽)</t>
    <rPh sb="1" eb="2">
      <t>アタマ</t>
    </rPh>
    <rPh sb="3" eb="4">
      <t>マタ</t>
    </rPh>
    <rPh sb="5" eb="6">
      <t>セン</t>
    </rPh>
    <rPh sb="6" eb="7">
      <t>ハネ</t>
    </rPh>
    <phoneticPr fontId="3"/>
  </si>
  <si>
    <t xml:space="preserve"> (時間/年・頭)</t>
    <rPh sb="2" eb="4">
      <t>ジカン</t>
    </rPh>
    <rPh sb="5" eb="6">
      <t>ネン</t>
    </rPh>
    <rPh sb="7" eb="8">
      <t>アタマ</t>
    </rPh>
    <phoneticPr fontId="3"/>
  </si>
  <si>
    <t xml:space="preserve">    (時間/年）</t>
    <rPh sb="5" eb="7">
      <t>ジカン</t>
    </rPh>
    <rPh sb="8" eb="9">
      <t>ネン</t>
    </rPh>
    <phoneticPr fontId="3"/>
  </si>
  <si>
    <t xml:space="preserve">  （円/時間）</t>
    <rPh sb="3" eb="4">
      <t>センエン</t>
    </rPh>
    <rPh sb="5" eb="7">
      <t>ジカン</t>
    </rPh>
    <phoneticPr fontId="3"/>
  </si>
  <si>
    <t xml:space="preserve">      (千円)</t>
    <rPh sb="7" eb="9">
      <t>センエン</t>
    </rPh>
    <phoneticPr fontId="3"/>
  </si>
  <si>
    <t>事　業　実　施　後</t>
    <rPh sb="0" eb="3">
      <t>ジギョウ</t>
    </rPh>
    <rPh sb="4" eb="7">
      <t>ジッシ</t>
    </rPh>
    <rPh sb="8" eb="9">
      <t>ゴ</t>
    </rPh>
    <phoneticPr fontId="3"/>
  </si>
  <si>
    <t>⑥生ふん・廃棄</t>
    <rPh sb="1" eb="2">
      <t>ナマ</t>
    </rPh>
    <rPh sb="5" eb="7">
      <t>ハイキ</t>
    </rPh>
    <phoneticPr fontId="3"/>
  </si>
  <si>
    <t>⑦年間処理時</t>
    <rPh sb="1" eb="3">
      <t>ネンカン</t>
    </rPh>
    <rPh sb="3" eb="5">
      <t>ショリ</t>
    </rPh>
    <rPh sb="5" eb="6">
      <t>ジカン</t>
    </rPh>
    <phoneticPr fontId="3"/>
  </si>
  <si>
    <t>⑧労賃単価</t>
    <rPh sb="1" eb="3">
      <t>ロウチン</t>
    </rPh>
    <rPh sb="3" eb="5">
      <t>タンカ</t>
    </rPh>
    <phoneticPr fontId="3"/>
  </si>
  <si>
    <t>⑨たい肥化に</t>
    <rPh sb="1" eb="4">
      <t>タイヒ</t>
    </rPh>
    <rPh sb="4" eb="5">
      <t>カ</t>
    </rPh>
    <phoneticPr fontId="3"/>
  </si>
  <si>
    <t xml:space="preserve">     ①*⑥</t>
    <phoneticPr fontId="3"/>
  </si>
  <si>
    <t xml:space="preserve">   ⑦*⑧</t>
    <phoneticPr fontId="3"/>
  </si>
  <si>
    <t>　　⑤－⑨</t>
    <phoneticPr fontId="3"/>
  </si>
  <si>
    <t>　　　　　ウ）畜産農家が生ふんを原料として販売する場合の経費の差額</t>
    <rPh sb="7" eb="9">
      <t>チクサン</t>
    </rPh>
    <rPh sb="9" eb="11">
      <t>ノウカ</t>
    </rPh>
    <rPh sb="12" eb="13">
      <t>ナマ</t>
    </rPh>
    <rPh sb="16" eb="18">
      <t>ゲンリョウ</t>
    </rPh>
    <rPh sb="21" eb="23">
      <t>ハンバイ</t>
    </rPh>
    <rPh sb="25" eb="27">
      <t>バアイ</t>
    </rPh>
    <rPh sb="28" eb="30">
      <t>ケイヒ</t>
    </rPh>
    <rPh sb="31" eb="33">
      <t>サガク</t>
    </rPh>
    <phoneticPr fontId="3"/>
  </si>
  <si>
    <t>　　　　　　事　業　実　施　前</t>
    <rPh sb="6" eb="9">
      <t>ジギョウ</t>
    </rPh>
    <rPh sb="10" eb="13">
      <t>ジッシ</t>
    </rPh>
    <rPh sb="14" eb="15">
      <t>マエ</t>
    </rPh>
    <phoneticPr fontId="3"/>
  </si>
  <si>
    <t>　　　　　　　事　業　実　施　後</t>
    <rPh sb="7" eb="10">
      <t>ジギョウ</t>
    </rPh>
    <rPh sb="11" eb="14">
      <t>ジッシ</t>
    </rPh>
    <rPh sb="15" eb="16">
      <t>ゴ</t>
    </rPh>
    <phoneticPr fontId="3"/>
  </si>
  <si>
    <t>①販売単価</t>
    <rPh sb="1" eb="3">
      <t>ハンバイ</t>
    </rPh>
    <rPh sb="3" eb="5">
      <t>タンカ</t>
    </rPh>
    <phoneticPr fontId="3"/>
  </si>
  <si>
    <t>②販売量</t>
    <rPh sb="1" eb="4">
      <t>ハンバイリョウ</t>
    </rPh>
    <phoneticPr fontId="3"/>
  </si>
  <si>
    <t>③販売額</t>
    <rPh sb="1" eb="4">
      <t>ハンバイガク</t>
    </rPh>
    <phoneticPr fontId="3"/>
  </si>
  <si>
    <t>④販売単価</t>
    <rPh sb="1" eb="3">
      <t>ハンバイ</t>
    </rPh>
    <rPh sb="3" eb="5">
      <t>タンカ</t>
    </rPh>
    <phoneticPr fontId="3"/>
  </si>
  <si>
    <t>⑤販売量</t>
    <rPh sb="1" eb="4">
      <t>ハンバイリョウ</t>
    </rPh>
    <phoneticPr fontId="3"/>
  </si>
  <si>
    <t>⑥販売額</t>
    <rPh sb="1" eb="4">
      <t>ハンバイガク</t>
    </rPh>
    <phoneticPr fontId="3"/>
  </si>
  <si>
    <t xml:space="preserve">  ①*②</t>
    <phoneticPr fontId="3"/>
  </si>
  <si>
    <t xml:space="preserve">  ④*⑤</t>
    <phoneticPr fontId="3"/>
  </si>
  <si>
    <t>　　⑥－③</t>
    <phoneticPr fontId="3"/>
  </si>
  <si>
    <t>畜種別</t>
    <rPh sb="0" eb="1">
      <t>チク</t>
    </rPh>
    <rPh sb="1" eb="3">
      <t>シュベツ</t>
    </rPh>
    <phoneticPr fontId="3"/>
  </si>
  <si>
    <t xml:space="preserve">  （ ｔ／年 ）</t>
    <rPh sb="6" eb="7">
      <t>ネン</t>
    </rPh>
    <phoneticPr fontId="3"/>
  </si>
  <si>
    <t xml:space="preserve">     （千円）</t>
    <rPh sb="6" eb="8">
      <t>センエン</t>
    </rPh>
    <phoneticPr fontId="3"/>
  </si>
  <si>
    <t xml:space="preserve">    （円／ ｔ ）</t>
    <rPh sb="5" eb="6">
      <t>エン</t>
    </rPh>
    <phoneticPr fontId="3"/>
  </si>
  <si>
    <t xml:space="preserve">   （ ｔ／年 ）</t>
    <rPh sb="7" eb="8">
      <t>ネン</t>
    </rPh>
    <phoneticPr fontId="3"/>
  </si>
  <si>
    <t>　　　　 エ）畜産農家に係る費用の総計</t>
    <rPh sb="7" eb="9">
      <t>チクサン</t>
    </rPh>
    <rPh sb="9" eb="11">
      <t>ノウカ</t>
    </rPh>
    <rPh sb="12" eb="13">
      <t>カカ</t>
    </rPh>
    <rPh sb="14" eb="16">
      <t>ヒヨウ</t>
    </rPh>
    <rPh sb="17" eb="19">
      <t>ソウケイ</t>
    </rPh>
    <phoneticPr fontId="3"/>
  </si>
  <si>
    <t>ア）の④＋イ）の⑩＋ウ）の⑦</t>
    <phoneticPr fontId="3"/>
  </si>
  <si>
    <t>　　千円</t>
    <rPh sb="2" eb="4">
      <t>センエン</t>
    </rPh>
    <phoneticPr fontId="3"/>
  </si>
  <si>
    <t>　　　　（イ）都市域自治体等に係る費用</t>
    <rPh sb="7" eb="9">
      <t>トシ</t>
    </rPh>
    <rPh sb="9" eb="10">
      <t>イキ</t>
    </rPh>
    <rPh sb="10" eb="13">
      <t>ジチタイ</t>
    </rPh>
    <rPh sb="13" eb="14">
      <t>トウ</t>
    </rPh>
    <rPh sb="15" eb="16">
      <t>カカ</t>
    </rPh>
    <rPh sb="17" eb="19">
      <t>ヒヨウ</t>
    </rPh>
    <phoneticPr fontId="3"/>
  </si>
  <si>
    <t>　　　　　　ア）都市域自治体等が、生ごみ等を処理（焼却処理等）する経費の差額　</t>
    <rPh sb="8" eb="10">
      <t>トシ</t>
    </rPh>
    <rPh sb="10" eb="11">
      <t>イキ</t>
    </rPh>
    <rPh sb="11" eb="14">
      <t>ジチタイ</t>
    </rPh>
    <rPh sb="14" eb="15">
      <t>トウ</t>
    </rPh>
    <rPh sb="17" eb="18">
      <t>ナマ</t>
    </rPh>
    <rPh sb="20" eb="21">
      <t>トウ</t>
    </rPh>
    <rPh sb="22" eb="24">
      <t>ショリ</t>
    </rPh>
    <rPh sb="25" eb="27">
      <t>ショウキャク</t>
    </rPh>
    <rPh sb="27" eb="29">
      <t>ショリ</t>
    </rPh>
    <rPh sb="29" eb="30">
      <t>トウ</t>
    </rPh>
    <rPh sb="33" eb="35">
      <t>ケイヒ</t>
    </rPh>
    <rPh sb="36" eb="38">
      <t>サガク</t>
    </rPh>
    <phoneticPr fontId="3"/>
  </si>
  <si>
    <t xml:space="preserve">  の推定年間</t>
    <rPh sb="3" eb="5">
      <t>スイテイ</t>
    </rPh>
    <rPh sb="5" eb="7">
      <t>ネンカン</t>
    </rPh>
    <phoneticPr fontId="3"/>
  </si>
  <si>
    <t>　生ごみ発生</t>
    <rPh sb="1" eb="2">
      <t>ナマ</t>
    </rPh>
    <rPh sb="4" eb="6">
      <t>ハッセイ</t>
    </rPh>
    <phoneticPr fontId="3"/>
  </si>
  <si>
    <t>地区名</t>
    <rPh sb="0" eb="2">
      <t>チク</t>
    </rPh>
    <rPh sb="2" eb="3">
      <t>メイ</t>
    </rPh>
    <phoneticPr fontId="3"/>
  </si>
  <si>
    <t xml:space="preserve">  量 （ｔ）</t>
    <rPh sb="2" eb="3">
      <t>リョウ</t>
    </rPh>
    <phoneticPr fontId="3"/>
  </si>
  <si>
    <t xml:space="preserve">    （円／ｔ）</t>
    <rPh sb="5" eb="6">
      <t>エン</t>
    </rPh>
    <phoneticPr fontId="3"/>
  </si>
  <si>
    <t xml:space="preserve">    (円/ｔ)</t>
    <rPh sb="5" eb="6">
      <t>センエン</t>
    </rPh>
    <phoneticPr fontId="3"/>
  </si>
  <si>
    <t>　　　　　　イ）都市域自治体等が、生ごみ等をたい肥化する経費の差額　</t>
    <rPh sb="8" eb="10">
      <t>トシ</t>
    </rPh>
    <rPh sb="10" eb="11">
      <t>イキ</t>
    </rPh>
    <rPh sb="11" eb="14">
      <t>ジチタイ</t>
    </rPh>
    <rPh sb="14" eb="15">
      <t>トウ</t>
    </rPh>
    <rPh sb="17" eb="18">
      <t>ナマ</t>
    </rPh>
    <rPh sb="20" eb="21">
      <t>トウ</t>
    </rPh>
    <rPh sb="22" eb="25">
      <t>タイヒ</t>
    </rPh>
    <rPh sb="25" eb="26">
      <t>カ</t>
    </rPh>
    <rPh sb="28" eb="30">
      <t>ケイヒ</t>
    </rPh>
    <rPh sb="31" eb="33">
      <t>サガク</t>
    </rPh>
    <phoneticPr fontId="3"/>
  </si>
  <si>
    <t>事　業　実　施　前</t>
    <rPh sb="0" eb="1">
      <t>コト</t>
    </rPh>
    <rPh sb="2" eb="3">
      <t>ギョウ</t>
    </rPh>
    <rPh sb="4" eb="5">
      <t>ミ</t>
    </rPh>
    <rPh sb="6" eb="7">
      <t>ホドコ</t>
    </rPh>
    <rPh sb="8" eb="9">
      <t>マエ</t>
    </rPh>
    <phoneticPr fontId="3"/>
  </si>
  <si>
    <t>事　業　実　施　後</t>
    <rPh sb="0" eb="1">
      <t>コト</t>
    </rPh>
    <rPh sb="2" eb="3">
      <t>ギョウ</t>
    </rPh>
    <rPh sb="4" eb="5">
      <t>ミ</t>
    </rPh>
    <rPh sb="6" eb="7">
      <t>ホドコ</t>
    </rPh>
    <rPh sb="8" eb="9">
      <t>ゴ</t>
    </rPh>
    <phoneticPr fontId="3"/>
  </si>
  <si>
    <t>①たい肥化に</t>
    <rPh sb="1" eb="4">
      <t>タイヒ</t>
    </rPh>
    <rPh sb="4" eb="5">
      <t>カ</t>
    </rPh>
    <phoneticPr fontId="3"/>
  </si>
  <si>
    <t>②日当たり労</t>
    <rPh sb="1" eb="2">
      <t>ニチ</t>
    </rPh>
    <rPh sb="2" eb="3">
      <t>ア</t>
    </rPh>
    <rPh sb="5" eb="6">
      <t>ロウドウ</t>
    </rPh>
    <phoneticPr fontId="3"/>
  </si>
  <si>
    <t>③たい肥化に</t>
    <rPh sb="1" eb="4">
      <t>タイヒ</t>
    </rPh>
    <rPh sb="4" eb="5">
      <t>カ</t>
    </rPh>
    <phoneticPr fontId="3"/>
  </si>
  <si>
    <t>④たい肥化に</t>
    <rPh sb="1" eb="4">
      <t>タイヒ</t>
    </rPh>
    <rPh sb="4" eb="5">
      <t>カ</t>
    </rPh>
    <phoneticPr fontId="3"/>
  </si>
  <si>
    <t>⑤日当たり労</t>
    <rPh sb="1" eb="2">
      <t>ニチ</t>
    </rPh>
    <rPh sb="2" eb="3">
      <t>ア</t>
    </rPh>
    <rPh sb="5" eb="6">
      <t>ロウドウ</t>
    </rPh>
    <phoneticPr fontId="3"/>
  </si>
  <si>
    <t>⑥たい肥化に</t>
    <rPh sb="1" eb="4">
      <t>タイヒ</t>
    </rPh>
    <rPh sb="4" eb="5">
      <t>カ</t>
    </rPh>
    <phoneticPr fontId="3"/>
  </si>
  <si>
    <t>　要した日数</t>
    <rPh sb="1" eb="2">
      <t>ヨウ</t>
    </rPh>
    <rPh sb="4" eb="6">
      <t>ニッスウ</t>
    </rPh>
    <phoneticPr fontId="3"/>
  </si>
  <si>
    <t>　働単価</t>
    <rPh sb="1" eb="2">
      <t>ロウドウ</t>
    </rPh>
    <rPh sb="2" eb="4">
      <t>タンカ</t>
    </rPh>
    <phoneticPr fontId="3"/>
  </si>
  <si>
    <t xml:space="preserve"> 要した労働費</t>
    <rPh sb="1" eb="2">
      <t>ヨウ</t>
    </rPh>
    <rPh sb="4" eb="6">
      <t>ロウドウヒ</t>
    </rPh>
    <rPh sb="6" eb="7">
      <t>ヒヨウ</t>
    </rPh>
    <phoneticPr fontId="3"/>
  </si>
  <si>
    <t xml:space="preserve">  要した労働費</t>
    <rPh sb="2" eb="3">
      <t>ヨウ</t>
    </rPh>
    <rPh sb="5" eb="7">
      <t>ロウドウヒ</t>
    </rPh>
    <rPh sb="7" eb="8">
      <t>ヒヨウ</t>
    </rPh>
    <phoneticPr fontId="3"/>
  </si>
  <si>
    <t>　　③－⑥</t>
    <phoneticPr fontId="3"/>
  </si>
  <si>
    <t xml:space="preserve">   ①*②</t>
    <phoneticPr fontId="3"/>
  </si>
  <si>
    <t xml:space="preserve">    ④*⑤</t>
    <phoneticPr fontId="3"/>
  </si>
  <si>
    <t>種類別</t>
    <rPh sb="0" eb="3">
      <t>シュルイベツ</t>
    </rPh>
    <phoneticPr fontId="3"/>
  </si>
  <si>
    <t>　 （日／年）</t>
    <rPh sb="3" eb="4">
      <t>ニチ</t>
    </rPh>
    <rPh sb="5" eb="6">
      <t>ネン</t>
    </rPh>
    <phoneticPr fontId="3"/>
  </si>
  <si>
    <t>　 （円／日）</t>
    <rPh sb="3" eb="4">
      <t>エン</t>
    </rPh>
    <rPh sb="5" eb="6">
      <t>ニチ</t>
    </rPh>
    <phoneticPr fontId="3"/>
  </si>
  <si>
    <t xml:space="preserve">      (千円)</t>
    <rPh sb="7" eb="8">
      <t>セン</t>
    </rPh>
    <rPh sb="8" eb="9">
      <t>エン</t>
    </rPh>
    <phoneticPr fontId="3"/>
  </si>
  <si>
    <t>　　　　　　ウ）都市域自治体等が生ごみ等を原料として販売する場合の経費の差額</t>
    <rPh sb="8" eb="10">
      <t>トシ</t>
    </rPh>
    <rPh sb="10" eb="11">
      <t>イキ</t>
    </rPh>
    <rPh sb="11" eb="14">
      <t>ジチタイ</t>
    </rPh>
    <rPh sb="14" eb="15">
      <t>トウ</t>
    </rPh>
    <rPh sb="16" eb="17">
      <t>ナマ</t>
    </rPh>
    <rPh sb="19" eb="20">
      <t>トウ</t>
    </rPh>
    <rPh sb="21" eb="23">
      <t>ゲンリョウ</t>
    </rPh>
    <rPh sb="26" eb="28">
      <t>ハンバイ</t>
    </rPh>
    <rPh sb="30" eb="32">
      <t>バアイ</t>
    </rPh>
    <rPh sb="33" eb="35">
      <t>ケイヒ</t>
    </rPh>
    <rPh sb="36" eb="38">
      <t>サガク</t>
    </rPh>
    <phoneticPr fontId="3"/>
  </si>
  <si>
    <t>　　　　　　　　　事　業　実　施　前</t>
    <rPh sb="9" eb="12">
      <t>ジギョウ</t>
    </rPh>
    <rPh sb="13" eb="16">
      <t>ジッシ</t>
    </rPh>
    <rPh sb="17" eb="18">
      <t>マエ</t>
    </rPh>
    <phoneticPr fontId="3"/>
  </si>
  <si>
    <t>　　　　　　　　　事　業　実　施　後</t>
    <rPh sb="9" eb="12">
      <t>ジギョウ</t>
    </rPh>
    <rPh sb="13" eb="16">
      <t>ジッシ</t>
    </rPh>
    <rPh sb="17" eb="18">
      <t>ゴ</t>
    </rPh>
    <phoneticPr fontId="3"/>
  </si>
  <si>
    <t>種類別</t>
    <rPh sb="0" eb="2">
      <t>シュルイ</t>
    </rPh>
    <rPh sb="2" eb="3">
      <t>シュベツ</t>
    </rPh>
    <phoneticPr fontId="3"/>
  </si>
  <si>
    <t xml:space="preserve">   (ｔ／年 ）</t>
    <rPh sb="6" eb="7">
      <t>ネン</t>
    </rPh>
    <phoneticPr fontId="3"/>
  </si>
  <si>
    <t xml:space="preserve">   （円／ ｔ ）</t>
    <rPh sb="4" eb="5">
      <t>エン</t>
    </rPh>
    <phoneticPr fontId="3"/>
  </si>
  <si>
    <t>　　　　　　エ）都市域自治体等に係る費用の総計</t>
    <rPh sb="8" eb="10">
      <t>トシ</t>
    </rPh>
    <rPh sb="10" eb="11">
      <t>イキ</t>
    </rPh>
    <rPh sb="11" eb="14">
      <t>ジチタイ</t>
    </rPh>
    <rPh sb="14" eb="15">
      <t>トウ</t>
    </rPh>
    <rPh sb="16" eb="17">
      <t>カカ</t>
    </rPh>
    <rPh sb="18" eb="20">
      <t>ヒヨウ</t>
    </rPh>
    <rPh sb="21" eb="23">
      <t>ソウケイ</t>
    </rPh>
    <phoneticPr fontId="3"/>
  </si>
  <si>
    <t>ア）の④＋イ）の⑦＋ウ）の⑦</t>
    <phoneticPr fontId="3"/>
  </si>
  <si>
    <t>　　　　（ウ）たい肥等の受け手（耕種農家等）に係る費用</t>
    <rPh sb="7" eb="10">
      <t>タイヒ</t>
    </rPh>
    <rPh sb="10" eb="11">
      <t>トウ</t>
    </rPh>
    <rPh sb="12" eb="15">
      <t>ウケテ</t>
    </rPh>
    <rPh sb="16" eb="17">
      <t>タガヤ</t>
    </rPh>
    <rPh sb="17" eb="18">
      <t>タネ</t>
    </rPh>
    <rPh sb="18" eb="20">
      <t>ノウカ</t>
    </rPh>
    <rPh sb="20" eb="21">
      <t>トウ</t>
    </rPh>
    <rPh sb="23" eb="24">
      <t>カカ</t>
    </rPh>
    <rPh sb="25" eb="27">
      <t>ヒヨウ</t>
    </rPh>
    <phoneticPr fontId="3"/>
  </si>
  <si>
    <t>　　　　　　ア）たい肥の受け手となる農家が自家たい肥化する経費の差額</t>
    <rPh sb="8" eb="11">
      <t>タイヒ</t>
    </rPh>
    <rPh sb="12" eb="13">
      <t>ウ</t>
    </rPh>
    <rPh sb="14" eb="15">
      <t>テ</t>
    </rPh>
    <rPh sb="18" eb="20">
      <t>ノウカ</t>
    </rPh>
    <rPh sb="21" eb="23">
      <t>ジカ</t>
    </rPh>
    <rPh sb="25" eb="26">
      <t>タイヒ</t>
    </rPh>
    <rPh sb="26" eb="27">
      <t>カ</t>
    </rPh>
    <rPh sb="29" eb="31">
      <t>ケイヒ</t>
    </rPh>
    <rPh sb="32" eb="34">
      <t>サガク</t>
    </rPh>
    <phoneticPr fontId="3"/>
  </si>
  <si>
    <t>　　　　　事　業　実　施　後</t>
    <rPh sb="5" eb="8">
      <t>ジギョウ</t>
    </rPh>
    <rPh sb="9" eb="12">
      <t>ジッシ</t>
    </rPh>
    <rPh sb="13" eb="14">
      <t>ゴ</t>
    </rPh>
    <phoneticPr fontId="3"/>
  </si>
  <si>
    <t>③－⑥</t>
    <phoneticPr fontId="3"/>
  </si>
  <si>
    <t xml:space="preserve">  農家別</t>
    <rPh sb="2" eb="4">
      <t>ノウカ</t>
    </rPh>
    <rPh sb="4" eb="5">
      <t>ベツ</t>
    </rPh>
    <phoneticPr fontId="3"/>
  </si>
  <si>
    <t xml:space="preserve">    （日/年）</t>
    <rPh sb="5" eb="6">
      <t>ニチ</t>
    </rPh>
    <rPh sb="7" eb="8">
      <t>ネン</t>
    </rPh>
    <phoneticPr fontId="3"/>
  </si>
  <si>
    <t xml:space="preserve">    （円／日）</t>
    <rPh sb="5" eb="6">
      <t>エン</t>
    </rPh>
    <rPh sb="7" eb="8">
      <t>ニチ</t>
    </rPh>
    <phoneticPr fontId="3"/>
  </si>
  <si>
    <t>　　　　　　イ）生ふん又はたい肥の受け手となる農家が生ふん又はたい肥を購入する経費の差額</t>
    <rPh sb="8" eb="9">
      <t>ナマ</t>
    </rPh>
    <rPh sb="11" eb="12">
      <t>マタ</t>
    </rPh>
    <rPh sb="13" eb="16">
      <t>タイヒ</t>
    </rPh>
    <rPh sb="17" eb="18">
      <t>ウ</t>
    </rPh>
    <rPh sb="19" eb="20">
      <t>テ</t>
    </rPh>
    <rPh sb="23" eb="25">
      <t>ノウカ</t>
    </rPh>
    <rPh sb="26" eb="27">
      <t>ナマ</t>
    </rPh>
    <rPh sb="29" eb="30">
      <t>マタ</t>
    </rPh>
    <rPh sb="31" eb="34">
      <t>タイヒ</t>
    </rPh>
    <rPh sb="35" eb="37">
      <t>コウニュウ</t>
    </rPh>
    <rPh sb="39" eb="41">
      <t>ケイヒ</t>
    </rPh>
    <rPh sb="42" eb="44">
      <t>サガク</t>
    </rPh>
    <phoneticPr fontId="3"/>
  </si>
  <si>
    <t>　　　　事　業　実　施　前</t>
    <rPh sb="4" eb="7">
      <t>ジギョウ</t>
    </rPh>
    <rPh sb="8" eb="11">
      <t>ジッシ</t>
    </rPh>
    <rPh sb="12" eb="13">
      <t>マエ</t>
    </rPh>
    <phoneticPr fontId="3"/>
  </si>
  <si>
    <t>①生ふん購入</t>
    <rPh sb="1" eb="2">
      <t>ナマ</t>
    </rPh>
    <rPh sb="4" eb="6">
      <t>コウニュウ</t>
    </rPh>
    <phoneticPr fontId="3"/>
  </si>
  <si>
    <t>②購入単価</t>
    <rPh sb="1" eb="3">
      <t>コウニュウ</t>
    </rPh>
    <rPh sb="3" eb="5">
      <t>タンカ</t>
    </rPh>
    <phoneticPr fontId="3"/>
  </si>
  <si>
    <t>③購入費</t>
    <rPh sb="1" eb="4">
      <t>コウニュウヒ</t>
    </rPh>
    <phoneticPr fontId="3"/>
  </si>
  <si>
    <t>④たい肥購入</t>
    <rPh sb="1" eb="4">
      <t>タイヒ</t>
    </rPh>
    <rPh sb="4" eb="6">
      <t>コウニュウ</t>
    </rPh>
    <phoneticPr fontId="3"/>
  </si>
  <si>
    <t>⑤購入単価</t>
    <rPh sb="1" eb="3">
      <t>コウニュウ</t>
    </rPh>
    <rPh sb="3" eb="5">
      <t>タンカ</t>
    </rPh>
    <phoneticPr fontId="3"/>
  </si>
  <si>
    <t>⑥購入費</t>
    <rPh sb="1" eb="4">
      <t>コウニュウヒ</t>
    </rPh>
    <phoneticPr fontId="3"/>
  </si>
  <si>
    <t>⑦生ふん又は</t>
    <rPh sb="1" eb="2">
      <t>ナマ</t>
    </rPh>
    <rPh sb="4" eb="5">
      <t>マタ</t>
    </rPh>
    <phoneticPr fontId="3"/>
  </si>
  <si>
    <t>　量</t>
    <rPh sb="1" eb="2">
      <t>リョウ</t>
    </rPh>
    <phoneticPr fontId="3"/>
  </si>
  <si>
    <t xml:space="preserve">  量</t>
    <rPh sb="2" eb="3">
      <t>コウニュウリョウ</t>
    </rPh>
    <phoneticPr fontId="3"/>
  </si>
  <si>
    <t>　たい肥の購</t>
    <rPh sb="1" eb="4">
      <t>タイヒ</t>
    </rPh>
    <rPh sb="5" eb="6">
      <t>コウニュウ</t>
    </rPh>
    <phoneticPr fontId="3"/>
  </si>
  <si>
    <t>農家別</t>
    <rPh sb="0" eb="2">
      <t>ノウカ</t>
    </rPh>
    <rPh sb="2" eb="3">
      <t>ベツ</t>
    </rPh>
    <phoneticPr fontId="3"/>
  </si>
  <si>
    <t xml:space="preserve">     （ｔ／年）</t>
    <rPh sb="8" eb="9">
      <t>ネン</t>
    </rPh>
    <phoneticPr fontId="3"/>
  </si>
  <si>
    <t xml:space="preserve">    （円/ ｔ ）</t>
    <rPh sb="5" eb="6">
      <t>エン</t>
    </rPh>
    <phoneticPr fontId="3"/>
  </si>
  <si>
    <t xml:space="preserve">     （千円 ）</t>
    <rPh sb="6" eb="7">
      <t>セン</t>
    </rPh>
    <rPh sb="7" eb="8">
      <t>エン</t>
    </rPh>
    <phoneticPr fontId="3"/>
  </si>
  <si>
    <t xml:space="preserve">     （t/年）</t>
    <rPh sb="8" eb="9">
      <t>ネン</t>
    </rPh>
    <phoneticPr fontId="3"/>
  </si>
  <si>
    <t xml:space="preserve">   （円/ ｔ ）</t>
    <rPh sb="4" eb="5">
      <t>エン</t>
    </rPh>
    <phoneticPr fontId="3"/>
  </si>
  <si>
    <t xml:space="preserve">  入計③+⑥</t>
    <rPh sb="2" eb="3">
      <t>コウニュウ</t>
    </rPh>
    <rPh sb="3" eb="4">
      <t>ケイ</t>
    </rPh>
    <phoneticPr fontId="3"/>
  </si>
  <si>
    <t>　　　　事　業　実　施　後</t>
    <rPh sb="4" eb="7">
      <t>ジギョウ</t>
    </rPh>
    <rPh sb="8" eb="11">
      <t>ジッシ</t>
    </rPh>
    <rPh sb="12" eb="13">
      <t>ゴ</t>
    </rPh>
    <phoneticPr fontId="3"/>
  </si>
  <si>
    <t>⑧生ふん購入</t>
    <rPh sb="1" eb="2">
      <t>ナマ</t>
    </rPh>
    <rPh sb="4" eb="6">
      <t>コウニュウ</t>
    </rPh>
    <phoneticPr fontId="3"/>
  </si>
  <si>
    <t>⑨購入単価</t>
    <rPh sb="1" eb="3">
      <t>コウニュウ</t>
    </rPh>
    <rPh sb="3" eb="5">
      <t>タンカ</t>
    </rPh>
    <phoneticPr fontId="3"/>
  </si>
  <si>
    <t>⑩購入費</t>
    <rPh sb="1" eb="4">
      <t>コウニュウヒ</t>
    </rPh>
    <phoneticPr fontId="3"/>
  </si>
  <si>
    <t>⑪たい肥購入</t>
    <rPh sb="1" eb="4">
      <t>タイヒ</t>
    </rPh>
    <rPh sb="4" eb="6">
      <t>コウニュウ</t>
    </rPh>
    <phoneticPr fontId="3"/>
  </si>
  <si>
    <t>⑫購入単価</t>
    <rPh sb="1" eb="3">
      <t>コウニュウ</t>
    </rPh>
    <rPh sb="3" eb="5">
      <t>タンカ</t>
    </rPh>
    <phoneticPr fontId="3"/>
  </si>
  <si>
    <t>⑬購入費</t>
    <rPh sb="1" eb="4">
      <t>コウニュウヒ</t>
    </rPh>
    <phoneticPr fontId="3"/>
  </si>
  <si>
    <t>⑭生ふん又はた</t>
    <rPh sb="1" eb="2">
      <t>ナマ</t>
    </rPh>
    <rPh sb="4" eb="5">
      <t>マタ</t>
    </rPh>
    <phoneticPr fontId="3"/>
  </si>
  <si>
    <t>年効果</t>
    <rPh sb="0" eb="1">
      <t>ネン</t>
    </rPh>
    <rPh sb="1" eb="3">
      <t>コウカ</t>
    </rPh>
    <phoneticPr fontId="3"/>
  </si>
  <si>
    <t xml:space="preserve">  ⑧*⑨</t>
    <phoneticPr fontId="3"/>
  </si>
  <si>
    <t xml:space="preserve">  ⑪*⑫</t>
    <phoneticPr fontId="3"/>
  </si>
  <si>
    <t>　い肥の購入計</t>
    <rPh sb="2" eb="3">
      <t>コエ</t>
    </rPh>
    <rPh sb="4" eb="5">
      <t>コウニュウ</t>
    </rPh>
    <rPh sb="5" eb="6">
      <t>ニュウ</t>
    </rPh>
    <rPh sb="6" eb="7">
      <t>ケイ</t>
    </rPh>
    <phoneticPr fontId="3"/>
  </si>
  <si>
    <t>　　⑦－⑭</t>
    <phoneticPr fontId="3"/>
  </si>
  <si>
    <t xml:space="preserve">    （ｔ／年）</t>
    <rPh sb="7" eb="8">
      <t>ネン</t>
    </rPh>
    <phoneticPr fontId="3"/>
  </si>
  <si>
    <t xml:space="preserve">  ⑩+⑬（千円）</t>
    <rPh sb="6" eb="8">
      <t>センエン</t>
    </rPh>
    <phoneticPr fontId="3"/>
  </si>
  <si>
    <t>　　　　　　　ウ）たい肥等の受け手に係る費用の総計</t>
    <rPh sb="9" eb="12">
      <t>タイヒ</t>
    </rPh>
    <rPh sb="12" eb="13">
      <t>トウ</t>
    </rPh>
    <rPh sb="14" eb="17">
      <t>ウケテ</t>
    </rPh>
    <rPh sb="18" eb="19">
      <t>カカ</t>
    </rPh>
    <rPh sb="20" eb="22">
      <t>ヒヨウ</t>
    </rPh>
    <rPh sb="23" eb="25">
      <t>ソウケイ</t>
    </rPh>
    <phoneticPr fontId="3"/>
  </si>
  <si>
    <t>　　　　ア）の⑦＋イ）の⑮</t>
    <phoneticPr fontId="3"/>
  </si>
  <si>
    <t>　　　千円</t>
    <rPh sb="3" eb="5">
      <t>センエン</t>
    </rPh>
    <phoneticPr fontId="3"/>
  </si>
  <si>
    <t>　　　　（エ）  生産資材（たい肥）の受入経費低減効果</t>
    <rPh sb="9" eb="11">
      <t>セイサン</t>
    </rPh>
    <rPh sb="11" eb="13">
      <t>シザイ</t>
    </rPh>
    <rPh sb="14" eb="17">
      <t>タイヒ</t>
    </rPh>
    <rPh sb="19" eb="21">
      <t>ウケイ</t>
    </rPh>
    <rPh sb="21" eb="23">
      <t>ケイヒ</t>
    </rPh>
    <rPh sb="23" eb="25">
      <t>テイゲン</t>
    </rPh>
    <rPh sb="25" eb="27">
      <t>コウカ</t>
    </rPh>
    <phoneticPr fontId="3"/>
  </si>
  <si>
    <t>（ア）のエ）</t>
    <phoneticPr fontId="3"/>
  </si>
  <si>
    <t>（イ）のエ）</t>
    <phoneticPr fontId="3"/>
  </si>
  <si>
    <t>（ウ）のウ）</t>
    <phoneticPr fontId="3"/>
  </si>
  <si>
    <t xml:space="preserve">     効果計</t>
    <rPh sb="5" eb="7">
      <t>コウカ</t>
    </rPh>
    <rPh sb="7" eb="8">
      <t>ゴウケイ</t>
    </rPh>
    <phoneticPr fontId="3"/>
  </si>
  <si>
    <t>　　ウ）物流合理化効果合計</t>
    <rPh sb="4" eb="6">
      <t>ブツリュウ</t>
    </rPh>
    <rPh sb="6" eb="9">
      <t>ゴウリカ</t>
    </rPh>
    <rPh sb="9" eb="11">
      <t>コウカ</t>
    </rPh>
    <rPh sb="11" eb="13">
      <t>ゴウケイ</t>
    </rPh>
    <phoneticPr fontId="3"/>
  </si>
  <si>
    <t>（ア）輸送費低減効果</t>
    <rPh sb="3" eb="6">
      <t>ユソウヒ</t>
    </rPh>
    <rPh sb="6" eb="8">
      <t>テイゲン</t>
    </rPh>
    <rPh sb="8" eb="10">
      <t>コウカ</t>
    </rPh>
    <phoneticPr fontId="3"/>
  </si>
  <si>
    <t>（イ）乾燥調製施設等に係る物流経費低減効果</t>
    <rPh sb="3" eb="5">
      <t>カンソウ</t>
    </rPh>
    <rPh sb="5" eb="7">
      <t>チョウセイ</t>
    </rPh>
    <rPh sb="7" eb="9">
      <t>シセツ</t>
    </rPh>
    <rPh sb="9" eb="10">
      <t>トウ</t>
    </rPh>
    <rPh sb="11" eb="12">
      <t>カカ</t>
    </rPh>
    <rPh sb="13" eb="15">
      <t>ブツリュウ</t>
    </rPh>
    <rPh sb="15" eb="17">
      <t>ケイヒ</t>
    </rPh>
    <rPh sb="17" eb="19">
      <t>テイゲン</t>
    </rPh>
    <rPh sb="19" eb="21">
      <t>コウカ</t>
    </rPh>
    <phoneticPr fontId="3"/>
  </si>
  <si>
    <t>ウ　有機物供給施設に係る物流経費低減効果</t>
    <rPh sb="2" eb="5">
      <t>ユウキブツ</t>
    </rPh>
    <rPh sb="5" eb="7">
      <t>キョウキュウ</t>
    </rPh>
    <rPh sb="7" eb="9">
      <t>シセツ</t>
    </rPh>
    <rPh sb="10" eb="11">
      <t>カカ</t>
    </rPh>
    <rPh sb="12" eb="14">
      <t>ブツリュウ</t>
    </rPh>
    <rPh sb="14" eb="16">
      <t>ケイヒ</t>
    </rPh>
    <rPh sb="16" eb="18">
      <t>テイゲン</t>
    </rPh>
    <rPh sb="18" eb="20">
      <t>コウカ</t>
    </rPh>
    <phoneticPr fontId="3"/>
  </si>
  <si>
    <t>　　　　　　　　　　　 合　計</t>
    <rPh sb="12" eb="15">
      <t>ゴウケイ</t>
    </rPh>
    <phoneticPr fontId="3"/>
  </si>
  <si>
    <t>　(オ)副産物産出算出効果</t>
    <rPh sb="4" eb="7">
      <t>フクサンブツ</t>
    </rPh>
    <rPh sb="7" eb="9">
      <t>サンシュツ</t>
    </rPh>
    <rPh sb="9" eb="11">
      <t>サンシュツ</t>
    </rPh>
    <rPh sb="11" eb="13">
      <t>コウカ</t>
    </rPh>
    <phoneticPr fontId="3"/>
  </si>
  <si>
    <t>副産物製品名</t>
    <rPh sb="0" eb="3">
      <t>フクサンブツ</t>
    </rPh>
    <rPh sb="3" eb="6">
      <t>セイヒンメイ</t>
    </rPh>
    <phoneticPr fontId="3"/>
  </si>
  <si>
    <t>②販売予定数</t>
    <rPh sb="1" eb="3">
      <t>ハンバイ</t>
    </rPh>
    <rPh sb="3" eb="5">
      <t>ヨテイ</t>
    </rPh>
    <rPh sb="5" eb="6">
      <t>スウリョウ</t>
    </rPh>
    <phoneticPr fontId="3"/>
  </si>
  <si>
    <t>③販売予定</t>
    <rPh sb="1" eb="3">
      <t>ハンバイ</t>
    </rPh>
    <rPh sb="3" eb="5">
      <t>ヨテイ</t>
    </rPh>
    <phoneticPr fontId="3"/>
  </si>
  <si>
    <t xml:space="preserve">  に同じ副産</t>
    <rPh sb="3" eb="4">
      <t>オナ</t>
    </rPh>
    <rPh sb="5" eb="6">
      <t>フク</t>
    </rPh>
    <rPh sb="6" eb="7">
      <t>サン</t>
    </rPh>
    <phoneticPr fontId="3"/>
  </si>
  <si>
    <t>量</t>
    <rPh sb="0" eb="1">
      <t>スウリョウ</t>
    </rPh>
    <phoneticPr fontId="3"/>
  </si>
  <si>
    <t>②*③－①</t>
    <phoneticPr fontId="3"/>
  </si>
  <si>
    <t xml:space="preserve">  物を販売し</t>
    <rPh sb="2" eb="3">
      <t>ブツ</t>
    </rPh>
    <rPh sb="4" eb="6">
      <t>ハンバイ</t>
    </rPh>
    <phoneticPr fontId="3"/>
  </si>
  <si>
    <t xml:space="preserve">  ていた場合</t>
    <rPh sb="5" eb="7">
      <t>バアイ</t>
    </rPh>
    <phoneticPr fontId="3"/>
  </si>
  <si>
    <t>　の収益(千円)</t>
    <rPh sb="2" eb="4">
      <t>シュウエキ</t>
    </rPh>
    <rPh sb="5" eb="7">
      <t>センエン</t>
    </rPh>
    <phoneticPr fontId="3"/>
  </si>
  <si>
    <t>（千円/ｔ）</t>
    <rPh sb="1" eb="2">
      <t>セン</t>
    </rPh>
    <rPh sb="2" eb="3">
      <t>エン</t>
    </rPh>
    <phoneticPr fontId="3"/>
  </si>
  <si>
    <t>　(カ)生産力維持効果</t>
    <rPh sb="4" eb="7">
      <t>セイサンリョク</t>
    </rPh>
    <rPh sb="7" eb="9">
      <t>イジ</t>
    </rPh>
    <rPh sb="9" eb="11">
      <t>コウカ</t>
    </rPh>
    <phoneticPr fontId="3"/>
  </si>
  <si>
    <t>　　ア）農業生産を維持する効果</t>
    <rPh sb="4" eb="6">
      <t>ノウギョウ</t>
    </rPh>
    <rPh sb="6" eb="7">
      <t>ショウ</t>
    </rPh>
    <rPh sb="7" eb="8">
      <t>サン</t>
    </rPh>
    <rPh sb="9" eb="11">
      <t>イジ</t>
    </rPh>
    <rPh sb="13" eb="15">
      <t>コウカ</t>
    </rPh>
    <phoneticPr fontId="3"/>
  </si>
  <si>
    <t>　　　　　　　　　　作付面積(ha)</t>
    <rPh sb="10" eb="12">
      <t>サクツケ</t>
    </rPh>
    <rPh sb="12" eb="14">
      <t>メンセキ</t>
    </rPh>
    <phoneticPr fontId="3"/>
  </si>
  <si>
    <t>⑤減少生産量</t>
    <rPh sb="1" eb="3">
      <t>ゲンショウ</t>
    </rPh>
    <rPh sb="3" eb="5">
      <t>セイサン</t>
    </rPh>
    <rPh sb="5" eb="6">
      <t>リョウ</t>
    </rPh>
    <phoneticPr fontId="3"/>
  </si>
  <si>
    <t>①事業実施前</t>
    <rPh sb="1" eb="3">
      <t>ジギョウ</t>
    </rPh>
    <rPh sb="3" eb="5">
      <t>ジッシ</t>
    </rPh>
    <rPh sb="5" eb="6">
      <t>ゼン</t>
    </rPh>
    <phoneticPr fontId="3"/>
  </si>
  <si>
    <t>②機械・施設を導入しない場合の作付面積(見込)</t>
    <rPh sb="1" eb="3">
      <t>キカイ</t>
    </rPh>
    <rPh sb="4" eb="6">
      <t>シセツ</t>
    </rPh>
    <rPh sb="7" eb="9">
      <t>ドウニュウ</t>
    </rPh>
    <phoneticPr fontId="3"/>
  </si>
  <si>
    <t>②の把握方法及び作付減少の理由</t>
    <rPh sb="2" eb="4">
      <t>ハアク</t>
    </rPh>
    <rPh sb="4" eb="6">
      <t>ホウホウ</t>
    </rPh>
    <rPh sb="6" eb="7">
      <t>オヨ</t>
    </rPh>
    <rPh sb="8" eb="10">
      <t>サクツケ</t>
    </rPh>
    <rPh sb="10" eb="12">
      <t>ゲンショウ</t>
    </rPh>
    <phoneticPr fontId="3"/>
  </si>
  <si>
    <t>③増減</t>
    <rPh sb="1" eb="3">
      <t>ゾウゲン</t>
    </rPh>
    <phoneticPr fontId="3"/>
  </si>
  <si>
    <t>の単収</t>
    <rPh sb="1" eb="3">
      <t>タンシュウ</t>
    </rPh>
    <phoneticPr fontId="3"/>
  </si>
  <si>
    <t>①－②</t>
    <phoneticPr fontId="3"/>
  </si>
  <si>
    <t>（kg/10a）</t>
    <phoneticPr fontId="3"/>
  </si>
  <si>
    <t>　 合　計</t>
    <rPh sb="2" eb="5">
      <t>ゴウケイ</t>
    </rPh>
    <phoneticPr fontId="3"/>
  </si>
  <si>
    <t>⑦所得率</t>
    <rPh sb="1" eb="4">
      <t>ショトクリツ</t>
    </rPh>
    <phoneticPr fontId="3"/>
  </si>
  <si>
    <t>⑧生産コスト節減効果（労働費）との重複</t>
  </si>
  <si>
    <t>⑨重複労働</t>
    <rPh sb="1" eb="3">
      <t>チョウフク</t>
    </rPh>
    <rPh sb="3" eb="5">
      <t>ロウドウ</t>
    </rPh>
    <phoneticPr fontId="3"/>
  </si>
  <si>
    <t xml:space="preserve">⑩労賃単価 </t>
    <rPh sb="1" eb="3">
      <t>ロウチン</t>
    </rPh>
    <rPh sb="3" eb="5">
      <t>タンカ</t>
    </rPh>
    <phoneticPr fontId="3"/>
  </si>
  <si>
    <t xml:space="preserve"> ⑨*⑩</t>
    <phoneticPr fontId="3"/>
  </si>
  <si>
    <t>（⑤*⑥*⑦－⑧）</t>
    <phoneticPr fontId="3"/>
  </si>
  <si>
    <t xml:space="preserve"> (円/hr)</t>
    <rPh sb="2" eb="3">
      <t>エン</t>
    </rPh>
    <phoneticPr fontId="3"/>
  </si>
  <si>
    <t>⑦の所得率算出の具体的な</t>
    <rPh sb="2" eb="4">
      <t>ショトク</t>
    </rPh>
    <rPh sb="4" eb="5">
      <t>リツ</t>
    </rPh>
    <rPh sb="5" eb="7">
      <t>サンシュツ</t>
    </rPh>
    <rPh sb="8" eb="11">
      <t>グタイテキ</t>
    </rPh>
    <phoneticPr fontId="3"/>
  </si>
  <si>
    <t>　　イ）土壌生産力を維持する効果</t>
    <rPh sb="4" eb="6">
      <t>ドジョウ</t>
    </rPh>
    <rPh sb="6" eb="9">
      <t>セイサンリョク</t>
    </rPh>
    <rPh sb="10" eb="12">
      <t>イジ</t>
    </rPh>
    <rPh sb="14" eb="16">
      <t>コウカ</t>
    </rPh>
    <phoneticPr fontId="3"/>
  </si>
  <si>
    <t>　　　　　　（小規模土地基盤整備の場合）</t>
    <rPh sb="7" eb="10">
      <t>ショウキボ</t>
    </rPh>
    <rPh sb="10" eb="12">
      <t>トチ</t>
    </rPh>
    <rPh sb="12" eb="14">
      <t>キバン</t>
    </rPh>
    <rPh sb="14" eb="16">
      <t>セイビ</t>
    </rPh>
    <rPh sb="17" eb="19">
      <t>バアイ</t>
    </rPh>
    <phoneticPr fontId="3"/>
  </si>
  <si>
    <t>③事業を取り組</t>
    <rPh sb="1" eb="3">
      <t>ジギョウ</t>
    </rPh>
    <rPh sb="4" eb="5">
      <t>ト</t>
    </rPh>
    <rPh sb="6" eb="7">
      <t>クミ</t>
    </rPh>
    <phoneticPr fontId="3"/>
  </si>
  <si>
    <t>⑤事業を取り組</t>
    <rPh sb="1" eb="3">
      <t>ジギョウ</t>
    </rPh>
    <rPh sb="4" eb="5">
      <t>ト</t>
    </rPh>
    <rPh sb="6" eb="7">
      <t>ク</t>
    </rPh>
    <phoneticPr fontId="3"/>
  </si>
  <si>
    <t>⑥事業実施前の</t>
    <rPh sb="1" eb="3">
      <t>ジギョウ</t>
    </rPh>
    <rPh sb="3" eb="5">
      <t>ジッシ</t>
    </rPh>
    <rPh sb="5" eb="6">
      <t>マエ</t>
    </rPh>
    <phoneticPr fontId="3"/>
  </si>
  <si>
    <t>⑦事業を取り組ま</t>
    <rPh sb="1" eb="3">
      <t>ジギョウ</t>
    </rPh>
    <rPh sb="4" eb="5">
      <t>ト</t>
    </rPh>
    <rPh sb="6" eb="7">
      <t>ク</t>
    </rPh>
    <phoneticPr fontId="3"/>
  </si>
  <si>
    <t>単収</t>
    <rPh sb="0" eb="2">
      <t>タンシュウ</t>
    </rPh>
    <phoneticPr fontId="3"/>
  </si>
  <si>
    <t>まない場合の</t>
    <rPh sb="3" eb="5">
      <t>バアイ</t>
    </rPh>
    <phoneticPr fontId="3"/>
  </si>
  <si>
    <t xml:space="preserve"> ない場合の販売</t>
    <rPh sb="3" eb="5">
      <t>バアイ</t>
    </rPh>
    <rPh sb="6" eb="8">
      <t>ハンバイ</t>
    </rPh>
    <phoneticPr fontId="3"/>
  </si>
  <si>
    <t>⑥－⑦</t>
    <phoneticPr fontId="3"/>
  </si>
  <si>
    <t xml:space="preserve"> 単収</t>
    <rPh sb="1" eb="3">
      <t>タンシュウ</t>
    </rPh>
    <phoneticPr fontId="3"/>
  </si>
  <si>
    <t>①*②*④</t>
    <phoneticPr fontId="3"/>
  </si>
  <si>
    <t>額①*③*⑤</t>
    <rPh sb="0" eb="1">
      <t>ガク</t>
    </rPh>
    <phoneticPr fontId="3"/>
  </si>
  <si>
    <t>ｈａ</t>
    <phoneticPr fontId="3"/>
  </si>
  <si>
    <t>③の事業を取り組まない場合の単収</t>
    <rPh sb="2" eb="4">
      <t>ジギョウ</t>
    </rPh>
    <rPh sb="5" eb="6">
      <t>ト</t>
    </rPh>
    <rPh sb="7" eb="8">
      <t>ク</t>
    </rPh>
    <rPh sb="11" eb="13">
      <t>バアイ</t>
    </rPh>
    <rPh sb="14" eb="16">
      <t>タンシュウ</t>
    </rPh>
    <phoneticPr fontId="3"/>
  </si>
  <si>
    <t>⑤の事業を取り組まない場合の販売</t>
    <rPh sb="2" eb="4">
      <t>ジギョウ</t>
    </rPh>
    <rPh sb="5" eb="6">
      <t>ト</t>
    </rPh>
    <rPh sb="7" eb="8">
      <t>ク</t>
    </rPh>
    <rPh sb="11" eb="13">
      <t>バアイ</t>
    </rPh>
    <rPh sb="14" eb="16">
      <t>ハンバイ</t>
    </rPh>
    <phoneticPr fontId="3"/>
  </si>
  <si>
    <t>単価の具体的な見込み方法</t>
    <rPh sb="0" eb="2">
      <t>タンカ</t>
    </rPh>
    <rPh sb="3" eb="6">
      <t>グタイテキ</t>
    </rPh>
    <rPh sb="7" eb="9">
      <t>ミコ</t>
    </rPh>
    <rPh sb="10" eb="11">
      <t>カタ</t>
    </rPh>
    <rPh sb="11" eb="12">
      <t>ホウ</t>
    </rPh>
    <phoneticPr fontId="3"/>
  </si>
  <si>
    <t>　　ウ）生産力維持効果計</t>
    <rPh sb="4" eb="7">
      <t>セイサンリョク</t>
    </rPh>
    <rPh sb="7" eb="9">
      <t>イジ</t>
    </rPh>
    <rPh sb="9" eb="11">
      <t>コウカ</t>
    </rPh>
    <rPh sb="11" eb="12">
      <t>ケイ</t>
    </rPh>
    <phoneticPr fontId="3"/>
  </si>
  <si>
    <t>（ア）農業生産を維持する効果</t>
    <rPh sb="3" eb="5">
      <t>ノウギョウ</t>
    </rPh>
    <rPh sb="5" eb="6">
      <t>ショウ</t>
    </rPh>
    <rPh sb="6" eb="7">
      <t>サン</t>
    </rPh>
    <rPh sb="8" eb="10">
      <t>イジ</t>
    </rPh>
    <rPh sb="12" eb="14">
      <t>コウカ</t>
    </rPh>
    <phoneticPr fontId="3"/>
  </si>
  <si>
    <t>（イ）土壌生産力を維持する効果</t>
    <rPh sb="3" eb="5">
      <t>ドジョウ</t>
    </rPh>
    <rPh sb="5" eb="8">
      <t>セイサンリョク</t>
    </rPh>
    <rPh sb="9" eb="11">
      <t>イジ</t>
    </rPh>
    <rPh sb="13" eb="15">
      <t>コウカ</t>
    </rPh>
    <phoneticPr fontId="3"/>
  </si>
  <si>
    <t>計</t>
    <rPh sb="0" eb="1">
      <t>ケイ</t>
    </rPh>
    <phoneticPr fontId="3"/>
  </si>
  <si>
    <t>　(キ)被害防止生産安定効果</t>
    <rPh sb="4" eb="6">
      <t>ヒガイ</t>
    </rPh>
    <rPh sb="6" eb="8">
      <t>ボウシ</t>
    </rPh>
    <rPh sb="8" eb="10">
      <t>セイサン</t>
    </rPh>
    <rPh sb="10" eb="12">
      <t>アンテイ</t>
    </rPh>
    <rPh sb="12" eb="14">
      <t>コウカ</t>
    </rPh>
    <phoneticPr fontId="3"/>
  </si>
  <si>
    <t>　　ア）施設等の導入による気象災害等からの被害防止生産安定効果</t>
    <rPh sb="4" eb="6">
      <t>シセツ</t>
    </rPh>
    <rPh sb="6" eb="7">
      <t>トウ</t>
    </rPh>
    <rPh sb="8" eb="10">
      <t>ドウニュウ</t>
    </rPh>
    <rPh sb="13" eb="15">
      <t>キショウ</t>
    </rPh>
    <rPh sb="15" eb="17">
      <t>サイガイ</t>
    </rPh>
    <rPh sb="17" eb="18">
      <t>ナド</t>
    </rPh>
    <rPh sb="21" eb="23">
      <t>ヒガイ</t>
    </rPh>
    <rPh sb="23" eb="25">
      <t>ボウシ</t>
    </rPh>
    <rPh sb="25" eb="27">
      <t>セイサン</t>
    </rPh>
    <rPh sb="27" eb="29">
      <t>アンテイ</t>
    </rPh>
    <rPh sb="29" eb="31">
      <t>コウカ</t>
    </rPh>
    <phoneticPr fontId="3"/>
  </si>
  <si>
    <t>　　　　　（産地管理施設、農産物被害防止施設の場合）</t>
    <rPh sb="6" eb="8">
      <t>サンチ</t>
    </rPh>
    <rPh sb="8" eb="10">
      <t>カンリ</t>
    </rPh>
    <rPh sb="10" eb="12">
      <t>シセツ</t>
    </rPh>
    <rPh sb="13" eb="16">
      <t>ノウサンブツ</t>
    </rPh>
    <rPh sb="16" eb="18">
      <t>ヒガイ</t>
    </rPh>
    <rPh sb="18" eb="20">
      <t>ボウシ</t>
    </rPh>
    <rPh sb="20" eb="22">
      <t>シセツ</t>
    </rPh>
    <rPh sb="23" eb="25">
      <t>バアイ</t>
    </rPh>
    <phoneticPr fontId="3"/>
  </si>
  <si>
    <t>事業実施前の被害の状況</t>
    <rPh sb="0" eb="2">
      <t>ジギョウ</t>
    </rPh>
    <rPh sb="2" eb="4">
      <t>ジッシ</t>
    </rPh>
    <rPh sb="4" eb="5">
      <t>マエ</t>
    </rPh>
    <rPh sb="6" eb="8">
      <t>ヒガイ</t>
    </rPh>
    <rPh sb="9" eb="11">
      <t>ジョウキョウ</t>
    </rPh>
    <phoneticPr fontId="3"/>
  </si>
  <si>
    <t>①被害により</t>
    <rPh sb="1" eb="3">
      <t>ヒガイ</t>
    </rPh>
    <phoneticPr fontId="3"/>
  </si>
  <si>
    <t>③被害により</t>
    <rPh sb="1" eb="3">
      <t>ヒガイ</t>
    </rPh>
    <phoneticPr fontId="3"/>
  </si>
  <si>
    <t>④③の被害によ</t>
    <rPh sb="3" eb="5">
      <t>ヒガイ</t>
    </rPh>
    <phoneticPr fontId="3"/>
  </si>
  <si>
    <t>　出荷出来な</t>
    <rPh sb="1" eb="3">
      <t>シュッカ</t>
    </rPh>
    <rPh sb="3" eb="5">
      <t>デキ</t>
    </rPh>
    <phoneticPr fontId="3"/>
  </si>
  <si>
    <t>　の平均販売</t>
    <rPh sb="2" eb="3">
      <t>ヒラ</t>
    </rPh>
    <rPh sb="3" eb="4">
      <t>ヘイキン</t>
    </rPh>
    <rPh sb="4" eb="6">
      <t>ハンバイ</t>
    </rPh>
    <phoneticPr fontId="3"/>
  </si>
  <si>
    <t>　品質低下し</t>
    <rPh sb="1" eb="3">
      <t>ヒンシツ</t>
    </rPh>
    <rPh sb="3" eb="5">
      <t>テイカ</t>
    </rPh>
    <phoneticPr fontId="3"/>
  </si>
  <si>
    <t xml:space="preserve">  る平均販売単</t>
    <rPh sb="3" eb="5">
      <t>ヘイキン</t>
    </rPh>
    <rPh sb="5" eb="7">
      <t>ハンバイ</t>
    </rPh>
    <rPh sb="7" eb="8">
      <t>タン</t>
    </rPh>
    <phoneticPr fontId="3"/>
  </si>
  <si>
    <t xml:space="preserve">  １０年間に</t>
    <rPh sb="4" eb="6">
      <t>ネンカン</t>
    </rPh>
    <phoneticPr fontId="3"/>
  </si>
  <si>
    <t>被害額</t>
    <rPh sb="0" eb="2">
      <t>ヒガイ</t>
    </rPh>
    <rPh sb="2" eb="3">
      <t>ガク</t>
    </rPh>
    <phoneticPr fontId="3"/>
  </si>
  <si>
    <t>　くなった量</t>
    <rPh sb="5" eb="6">
      <t>リョウ</t>
    </rPh>
    <phoneticPr fontId="3"/>
  </si>
  <si>
    <t>価格</t>
    <rPh sb="0" eb="2">
      <t>カカク</t>
    </rPh>
    <phoneticPr fontId="3"/>
  </si>
  <si>
    <t>　て出荷した量</t>
    <rPh sb="2" eb="4">
      <t>シュッカ</t>
    </rPh>
    <rPh sb="6" eb="7">
      <t>リョウ</t>
    </rPh>
    <phoneticPr fontId="3"/>
  </si>
  <si>
    <t xml:space="preserve"> 価下落額</t>
    <rPh sb="1" eb="2">
      <t>アタイ</t>
    </rPh>
    <rPh sb="2" eb="4">
      <t>ゲラク</t>
    </rPh>
    <rPh sb="4" eb="5">
      <t>ガク</t>
    </rPh>
    <phoneticPr fontId="3"/>
  </si>
  <si>
    <t xml:space="preserve">  おける気象</t>
    <rPh sb="5" eb="7">
      <t>キショウ</t>
    </rPh>
    <phoneticPr fontId="3"/>
  </si>
  <si>
    <t>（①*②+③*④）</t>
  </si>
  <si>
    <t xml:space="preserve">   （ ｔ ）</t>
    <phoneticPr fontId="3"/>
  </si>
  <si>
    <t xml:space="preserve">   （千円/ｔ）</t>
    <rPh sb="4" eb="6">
      <t>センエン</t>
    </rPh>
    <phoneticPr fontId="3"/>
  </si>
  <si>
    <t xml:space="preserve">   （ ｔ /年）</t>
    <rPh sb="8" eb="9">
      <t>ネン</t>
    </rPh>
    <phoneticPr fontId="3"/>
  </si>
  <si>
    <t xml:space="preserve"> 　災害の割合(%)  </t>
    <rPh sb="2" eb="4">
      <t>サイガイ</t>
    </rPh>
    <rPh sb="5" eb="7">
      <t>ワリアイ</t>
    </rPh>
    <phoneticPr fontId="3"/>
  </si>
  <si>
    <t>*⑤　　千円</t>
    <rPh sb="4" eb="6">
      <t>センエン</t>
    </rPh>
    <phoneticPr fontId="3"/>
  </si>
  <si>
    <t>　　合  計</t>
    <rPh sb="2" eb="6">
      <t>ゴウケイ</t>
    </rPh>
    <phoneticPr fontId="3"/>
  </si>
  <si>
    <t>事業実施後の被害の見込み</t>
    <rPh sb="0" eb="2">
      <t>ジギョウ</t>
    </rPh>
    <rPh sb="2" eb="4">
      <t>ジッシ</t>
    </rPh>
    <rPh sb="4" eb="5">
      <t>ゴ</t>
    </rPh>
    <rPh sb="6" eb="8">
      <t>ヒガイ</t>
    </rPh>
    <rPh sb="9" eb="11">
      <t>ミコ</t>
    </rPh>
    <phoneticPr fontId="3"/>
  </si>
  <si>
    <t>⑦被害により</t>
    <rPh sb="1" eb="3">
      <t>ヒガイ</t>
    </rPh>
    <phoneticPr fontId="3"/>
  </si>
  <si>
    <t>⑧被害により</t>
    <rPh sb="1" eb="3">
      <t>ヒガイ</t>
    </rPh>
    <phoneticPr fontId="3"/>
  </si>
  <si>
    <t>⑨事業実施後</t>
    <rPh sb="1" eb="3">
      <t>ジギョウ</t>
    </rPh>
    <rPh sb="3" eb="5">
      <t>ジッシ</t>
    </rPh>
    <rPh sb="5" eb="6">
      <t>ゴ</t>
    </rPh>
    <phoneticPr fontId="3"/>
  </si>
  <si>
    <t>　出荷できな</t>
    <rPh sb="1" eb="3">
      <t>シュッカ</t>
    </rPh>
    <phoneticPr fontId="3"/>
  </si>
  <si>
    <t>品質低下し</t>
    <rPh sb="0" eb="2">
      <t>ヒンシツ</t>
    </rPh>
    <rPh sb="2" eb="4">
      <t>テイカ</t>
    </rPh>
    <phoneticPr fontId="3"/>
  </si>
  <si>
    <t>の被害額</t>
    <rPh sb="1" eb="2">
      <t>ヒ</t>
    </rPh>
    <rPh sb="2" eb="3">
      <t>ヒガイ</t>
    </rPh>
    <rPh sb="3" eb="4">
      <t>ガク</t>
    </rPh>
    <phoneticPr fontId="3"/>
  </si>
  <si>
    <t>⑥-⑨</t>
    <phoneticPr fontId="3"/>
  </si>
  <si>
    <t>　くなる量</t>
    <rPh sb="4" eb="5">
      <t>リョウ</t>
    </rPh>
    <phoneticPr fontId="3"/>
  </si>
  <si>
    <t>　て出荷する量</t>
    <rPh sb="2" eb="4">
      <t>シュッカ</t>
    </rPh>
    <rPh sb="6" eb="7">
      <t>リョウ</t>
    </rPh>
    <phoneticPr fontId="3"/>
  </si>
  <si>
    <t>（⑦*②+⑧*④）</t>
  </si>
  <si>
    <t>（ｔ /年）</t>
    <rPh sb="4" eb="5">
      <t>ネン</t>
    </rPh>
    <phoneticPr fontId="3"/>
  </si>
  <si>
    <t>（ ｔ /年）</t>
    <rPh sb="5" eb="6">
      <t>ネン</t>
    </rPh>
    <phoneticPr fontId="3"/>
  </si>
  <si>
    <t>　　イ）被害防止生産安定効果計</t>
    <rPh sb="4" eb="6">
      <t>ヒガイ</t>
    </rPh>
    <rPh sb="6" eb="8">
      <t>ボウシ</t>
    </rPh>
    <rPh sb="8" eb="10">
      <t>セイサン</t>
    </rPh>
    <rPh sb="10" eb="12">
      <t>アンテイ</t>
    </rPh>
    <rPh sb="12" eb="14">
      <t>コウカ</t>
    </rPh>
    <rPh sb="14" eb="15">
      <t>ケイ</t>
    </rPh>
    <phoneticPr fontId="3"/>
  </si>
  <si>
    <t>（ア）施設等の導入による気象災害等からの被害防止生産安定効果</t>
    <phoneticPr fontId="3"/>
  </si>
  <si>
    <t>　(ク)農家雇用創出効果</t>
    <rPh sb="4" eb="6">
      <t>ノウカ</t>
    </rPh>
    <rPh sb="6" eb="8">
      <t>コヨウ</t>
    </rPh>
    <rPh sb="8" eb="10">
      <t>ソウシュツ</t>
    </rPh>
    <rPh sb="10" eb="12">
      <t>コウカ</t>
    </rPh>
    <phoneticPr fontId="3"/>
  </si>
  <si>
    <t>①計画賃金</t>
    <rPh sb="1" eb="3">
      <t>ケイカク</t>
    </rPh>
    <rPh sb="3" eb="5">
      <t>チンギン</t>
    </rPh>
    <phoneticPr fontId="3"/>
  </si>
  <si>
    <t>②当該施設での</t>
    <rPh sb="1" eb="3">
      <t>トウガイ</t>
    </rPh>
    <rPh sb="3" eb="5">
      <t>シセツ</t>
    </rPh>
    <phoneticPr fontId="3"/>
  </si>
  <si>
    <t>年効果額（千円）</t>
    <rPh sb="0" eb="1">
      <t>ネン</t>
    </rPh>
    <rPh sb="1" eb="3">
      <t>コウカ</t>
    </rPh>
    <rPh sb="3" eb="4">
      <t>ガク</t>
    </rPh>
    <rPh sb="5" eb="7">
      <t>センエン</t>
    </rPh>
    <phoneticPr fontId="3"/>
  </si>
  <si>
    <t>施設名</t>
  </si>
  <si>
    <t>農家雇用人員</t>
    <rPh sb="0" eb="2">
      <t>ノウカ</t>
    </rPh>
    <phoneticPr fontId="3"/>
  </si>
  <si>
    <t>　雇用により</t>
    <phoneticPr fontId="3"/>
  </si>
  <si>
    <t>（人）</t>
  </si>
  <si>
    <t>　失われる収入</t>
    <phoneticPr fontId="3"/>
  </si>
  <si>
    <t>③＝①－②</t>
    <phoneticPr fontId="3"/>
  </si>
  <si>
    <t>（千円／年）</t>
    <rPh sb="1" eb="3">
      <t>センエン</t>
    </rPh>
    <rPh sb="4" eb="5">
      <t>ネン</t>
    </rPh>
    <phoneticPr fontId="3"/>
  </si>
  <si>
    <t>データ出典</t>
    <rPh sb="3" eb="5">
      <t>シュッテン</t>
    </rPh>
    <phoneticPr fontId="3"/>
  </si>
  <si>
    <t>　(ケ)農業関連施設料等収入効果</t>
    <rPh sb="4" eb="6">
      <t>ノウギョウ</t>
    </rPh>
    <rPh sb="6" eb="8">
      <t>カンレン</t>
    </rPh>
    <rPh sb="8" eb="10">
      <t>シセツ</t>
    </rPh>
    <rPh sb="10" eb="12">
      <t>リョウナド</t>
    </rPh>
    <rPh sb="12" eb="14">
      <t>シュウニュウ</t>
    </rPh>
    <rPh sb="14" eb="16">
      <t>コウカ</t>
    </rPh>
    <phoneticPr fontId="3"/>
  </si>
  <si>
    <t>　　　　　（対象：交流施設）</t>
    <rPh sb="6" eb="8">
      <t>タイショウ</t>
    </rPh>
    <rPh sb="9" eb="11">
      <t>コウリュウ</t>
    </rPh>
    <rPh sb="11" eb="13">
      <t>シセツ</t>
    </rPh>
    <phoneticPr fontId="3"/>
  </si>
  <si>
    <t>計　　　　　画</t>
    <rPh sb="0" eb="1">
      <t>ケイ</t>
    </rPh>
    <rPh sb="6" eb="7">
      <t>ガ</t>
    </rPh>
    <phoneticPr fontId="3"/>
  </si>
  <si>
    <t>①総収入額</t>
    <rPh sb="1" eb="4">
      <t>ソウシュウニュウ</t>
    </rPh>
    <rPh sb="4" eb="5">
      <t>ガク</t>
    </rPh>
    <phoneticPr fontId="3"/>
  </si>
  <si>
    <t>②総支出額</t>
    <rPh sb="1" eb="2">
      <t>ソウ</t>
    </rPh>
    <rPh sb="2" eb="4">
      <t>シシュツ</t>
    </rPh>
    <rPh sb="4" eb="5">
      <t>ガク</t>
    </rPh>
    <phoneticPr fontId="3"/>
  </si>
  <si>
    <t>③按分率（％）</t>
    <rPh sb="1" eb="3">
      <t>アンブン</t>
    </rPh>
    <rPh sb="3" eb="4">
      <t>リツ</t>
    </rPh>
    <phoneticPr fontId="3"/>
  </si>
  <si>
    <t>年効果額（千円）</t>
  </si>
  <si>
    <t>④＝（①－②）×③</t>
    <phoneticPr fontId="3"/>
  </si>
  <si>
    <t>　(コ)その他の効果</t>
    <rPh sb="4" eb="7">
      <t>ソノタ</t>
    </rPh>
    <rPh sb="8" eb="10">
      <t>コウカ</t>
    </rPh>
    <phoneticPr fontId="3"/>
  </si>
  <si>
    <t>当該効果の内容</t>
    <rPh sb="0" eb="2">
      <t>トウガイ</t>
    </rPh>
    <rPh sb="2" eb="4">
      <t>コウカ</t>
    </rPh>
    <rPh sb="5" eb="7">
      <t>ナイヨウ</t>
    </rPh>
    <phoneticPr fontId="3"/>
  </si>
  <si>
    <t>当該効果が発生する理由及び他効果との重複が無いことの確認</t>
    <rPh sb="0" eb="2">
      <t>トウガイ</t>
    </rPh>
    <rPh sb="2" eb="4">
      <t>コウカ</t>
    </rPh>
    <rPh sb="5" eb="7">
      <t>ハッセイ</t>
    </rPh>
    <rPh sb="9" eb="11">
      <t>リユウ</t>
    </rPh>
    <rPh sb="11" eb="12">
      <t>オヨ</t>
    </rPh>
    <rPh sb="13" eb="14">
      <t>タ</t>
    </rPh>
    <rPh sb="14" eb="16">
      <t>コウカ</t>
    </rPh>
    <rPh sb="18" eb="20">
      <t>チョウフク</t>
    </rPh>
    <rPh sb="21" eb="22">
      <t>ナ</t>
    </rPh>
    <rPh sb="26" eb="28">
      <t>カクニン</t>
    </rPh>
    <phoneticPr fontId="3"/>
  </si>
  <si>
    <t>　　　　その他の効果合計</t>
    <rPh sb="4" eb="7">
      <t>ソノタ</t>
    </rPh>
    <rPh sb="8" eb="10">
      <t>コウカ</t>
    </rPh>
    <rPh sb="10" eb="12">
      <t>ゴウケイ</t>
    </rPh>
    <phoneticPr fontId="3"/>
  </si>
  <si>
    <t>効果名</t>
    <rPh sb="0" eb="2">
      <t>コウカ</t>
    </rPh>
    <rPh sb="2" eb="3">
      <t>メイ</t>
    </rPh>
    <phoneticPr fontId="3"/>
  </si>
  <si>
    <t>　年総効果額</t>
    <rPh sb="1" eb="2">
      <t>ネン</t>
    </rPh>
    <rPh sb="2" eb="3">
      <t>ソウ</t>
    </rPh>
    <rPh sb="3" eb="6">
      <t>コウカガク</t>
    </rPh>
    <phoneticPr fontId="3"/>
  </si>
  <si>
    <t>１　直接効果</t>
    <rPh sb="2" eb="4">
      <t>チョクセツ</t>
    </rPh>
    <rPh sb="4" eb="6">
      <t>コウカ</t>
    </rPh>
    <phoneticPr fontId="3"/>
  </si>
  <si>
    <t>　ア　生産コスト節減効果</t>
    <rPh sb="3" eb="5">
      <t>セイサン</t>
    </rPh>
    <rPh sb="8" eb="10">
      <t>セツゲン</t>
    </rPh>
    <rPh sb="10" eb="12">
      <t>コウカ</t>
    </rPh>
    <phoneticPr fontId="3"/>
  </si>
  <si>
    <t>　イ　品質向上効果</t>
    <rPh sb="3" eb="5">
      <t>ヒンシツ</t>
    </rPh>
    <rPh sb="5" eb="7">
      <t>コウジョウ</t>
    </rPh>
    <rPh sb="7" eb="9">
      <t>コウカ</t>
    </rPh>
    <phoneticPr fontId="3"/>
  </si>
  <si>
    <t>　ウ　生産力増加効果</t>
    <rPh sb="3" eb="6">
      <t>セイサンリョク</t>
    </rPh>
    <rPh sb="6" eb="7">
      <t>ゾウ</t>
    </rPh>
    <rPh sb="7" eb="8">
      <t>カコウ</t>
    </rPh>
    <rPh sb="8" eb="10">
      <t>コウカ</t>
    </rPh>
    <phoneticPr fontId="3"/>
  </si>
  <si>
    <t>　エ　物流合理化効果</t>
    <rPh sb="3" eb="5">
      <t>ブツリュウ</t>
    </rPh>
    <rPh sb="5" eb="8">
      <t>ゴウリカ</t>
    </rPh>
    <rPh sb="8" eb="10">
      <t>コウカ</t>
    </rPh>
    <phoneticPr fontId="3"/>
  </si>
  <si>
    <t>　オ　副産物産出効果</t>
    <rPh sb="3" eb="6">
      <t>フクサンブツ</t>
    </rPh>
    <rPh sb="6" eb="8">
      <t>サンシュツ</t>
    </rPh>
    <rPh sb="8" eb="10">
      <t>コウカ</t>
    </rPh>
    <phoneticPr fontId="3"/>
  </si>
  <si>
    <t>　カ　生産力維持効果</t>
    <rPh sb="3" eb="6">
      <t>セイサンリョク</t>
    </rPh>
    <rPh sb="6" eb="8">
      <t>イジ</t>
    </rPh>
    <rPh sb="8" eb="10">
      <t>コウカ</t>
    </rPh>
    <phoneticPr fontId="3"/>
  </si>
  <si>
    <t>　キ　被害防止生産安定効果</t>
    <rPh sb="3" eb="5">
      <t>ヒガイ</t>
    </rPh>
    <rPh sb="5" eb="7">
      <t>ボウシ</t>
    </rPh>
    <rPh sb="7" eb="9">
      <t>セイサン</t>
    </rPh>
    <rPh sb="9" eb="11">
      <t>アンテイ</t>
    </rPh>
    <rPh sb="11" eb="13">
      <t>コウカ</t>
    </rPh>
    <phoneticPr fontId="3"/>
  </si>
  <si>
    <t>　ク　その他効果</t>
    <rPh sb="3" eb="6">
      <t>ソノタ</t>
    </rPh>
    <rPh sb="6" eb="8">
      <t>コウカ</t>
    </rPh>
    <phoneticPr fontId="3"/>
  </si>
  <si>
    <t>備考</t>
    <rPh sb="0" eb="2">
      <t>ビコウ</t>
    </rPh>
    <phoneticPr fontId="3"/>
  </si>
  <si>
    <t>年</t>
    <rPh sb="0" eb="1">
      <t>ネン</t>
    </rPh>
    <phoneticPr fontId="3"/>
  </si>
  <si>
    <t>千円</t>
    <rPh sb="0" eb="2">
      <t>センエン</t>
    </rPh>
    <phoneticPr fontId="3"/>
  </si>
  <si>
    <t>　Ⅱ　畜産分野</t>
  </si>
  <si>
    <t>　　　１の（２）のイの（イ）のａの各事業について、効果と費用の比較を次の表に準拠して算出するものとする。</t>
  </si>
  <si>
    <t>　（１）事業効果総括表及び効果額の集計表（共通）</t>
  </si>
  <si>
    <t xml:space="preserve">　　ア　【事業効果総括表】                                                                                                                                 </t>
  </si>
  <si>
    <t>区　　　分</t>
    <phoneticPr fontId="2"/>
  </si>
  <si>
    <t>算　　式</t>
    <phoneticPr fontId="2"/>
  </si>
  <si>
    <t>数　　値</t>
    <phoneticPr fontId="2"/>
  </si>
  <si>
    <t>備　　考</t>
    <phoneticPr fontId="2"/>
  </si>
  <si>
    <t xml:space="preserve"> 総事業費</t>
  </si>
  <si>
    <t>①</t>
  </si>
  <si>
    <t>千円</t>
  </si>
  <si>
    <t xml:space="preserve">事業計画資料より </t>
  </si>
  <si>
    <t xml:space="preserve"> </t>
  </si>
  <si>
    <t>うち</t>
  </si>
  <si>
    <t xml:space="preserve"> 整備事業に係るもの</t>
  </si>
  <si>
    <t>②</t>
  </si>
  <si>
    <t xml:space="preserve"> 推進事業に係るもの</t>
  </si>
  <si>
    <t>③</t>
  </si>
  <si>
    <t xml:space="preserve"> 年総効果額 </t>
  </si>
  <si>
    <t>④</t>
  </si>
  <si>
    <t>千円／年</t>
  </si>
  <si>
    <t>年総効果額算出表より</t>
  </si>
  <si>
    <t>うち内部経済効果</t>
  </si>
  <si>
    <t>⑤</t>
  </si>
  <si>
    <t xml:space="preserve"> 廃用損失額 </t>
  </si>
  <si>
    <t>⑥</t>
  </si>
  <si>
    <t>廃用損失額算出表より</t>
  </si>
  <si>
    <t>総合耐用年数算出表より</t>
  </si>
  <si>
    <t xml:space="preserve"> 総合耐用年数 </t>
  </si>
  <si>
    <t>⑦</t>
  </si>
  <si>
    <t>年</t>
  </si>
  <si>
    <t xml:space="preserve"> 還元率</t>
  </si>
  <si>
    <t>⑧</t>
  </si>
  <si>
    <t xml:space="preserve">利子率は４．０％ </t>
  </si>
  <si>
    <t xml:space="preserve"> 妥当投資額 </t>
  </si>
  <si>
    <t xml:space="preserve">⑨＝④／⑧－⑥ </t>
  </si>
  <si>
    <t xml:space="preserve">⑩＝⑤／⑧－⑥ </t>
  </si>
  <si>
    <t xml:space="preserve"> 投資効率</t>
  </si>
  <si>
    <t xml:space="preserve">⑪＝⑨／① </t>
  </si>
  <si>
    <t xml:space="preserve">⑫＝⑩／① </t>
  </si>
  <si>
    <t xml:space="preserve">　　イ　【年総効果額集計表】                                                                                                                               </t>
  </si>
  <si>
    <t>効　果　種　別</t>
    <phoneticPr fontId="2"/>
  </si>
  <si>
    <t>効　果　額</t>
    <phoneticPr fontId="2"/>
  </si>
  <si>
    <t>内
部
効
果</t>
    <phoneticPr fontId="2"/>
  </si>
  <si>
    <t>１　畜産経営体所得向上効果</t>
  </si>
  <si>
    <t>1.1生産増加効果</t>
  </si>
  <si>
    <t>1.2品質向上効果</t>
  </si>
  <si>
    <t>1.3生産費節減効果</t>
  </si>
  <si>
    <t>２　畜産関連経営体所得向上効果</t>
  </si>
  <si>
    <t>2.1生産増加効果</t>
  </si>
  <si>
    <t>2.2品質向上効果</t>
  </si>
  <si>
    <t>2.3生産費節減効果</t>
  </si>
  <si>
    <t>３　堆きゅう肥生産量増加効果</t>
  </si>
  <si>
    <t>４　労働時間削減効果</t>
  </si>
  <si>
    <t>4.1畜産経営労働時間削減効果</t>
  </si>
  <si>
    <t>4.2畜産関連経営労働時間削減効果</t>
  </si>
  <si>
    <t>５　農家雇用創出効果</t>
  </si>
  <si>
    <t>６　農業関連施設料等収入効果</t>
  </si>
  <si>
    <t>７　その他の効果</t>
  </si>
  <si>
    <t>　　　《内部経済効果　　小計》</t>
  </si>
  <si>
    <t>外
部
効
果</t>
    <phoneticPr fontId="2"/>
  </si>
  <si>
    <t>８　地域生活環境改善効果</t>
  </si>
  <si>
    <t>8.1衛生水準向上効果</t>
  </si>
  <si>
    <t>8.2水質保全効果</t>
  </si>
  <si>
    <t>９　生産環境改善効果</t>
  </si>
  <si>
    <t>10　交流体験効果</t>
  </si>
  <si>
    <t>11　その他の効果</t>
  </si>
  <si>
    <t>　　　《外部経済効果　　小計》</t>
  </si>
  <si>
    <t>　年　総　効　果　額</t>
  </si>
  <si>
    <t>　（２）年総効果額算出基礎表（共通）</t>
  </si>
  <si>
    <t>　　ア　年総効果額のうち畜産経営体所得向上効果を算出する場合の畜産経営体の事業収支に関するデータは、下表</t>
  </si>
  <si>
    <t>　　　の（ア）経営収支計画及び（イ）経営収支計画の積算基礎に基づくものであること。</t>
  </si>
  <si>
    <t>　　　　なお、事業により下表によりがたい場合は、当該事業の様式による。</t>
  </si>
  <si>
    <t xml:space="preserve">　　（ア）【経営収支計画】                                                                                                                                 </t>
  </si>
  <si>
    <t>区　　　分</t>
  </si>
  <si>
    <t>〇　年</t>
  </si>
  <si>
    <t xml:space="preserve">飼
養
頭
数
</t>
    <phoneticPr fontId="2"/>
  </si>
  <si>
    <t>〇〇〇(常時)頭（羽）数</t>
  </si>
  <si>
    <t>出
荷
量</t>
    <phoneticPr fontId="2"/>
  </si>
  <si>
    <t>〇〇〇出荷頭（羽）数</t>
  </si>
  <si>
    <t>〇〇販売額</t>
  </si>
  <si>
    <t>主</t>
  </si>
  <si>
    <t>××販売額</t>
  </si>
  <si>
    <t>収</t>
  </si>
  <si>
    <t>△△販売額</t>
  </si>
  <si>
    <t>入</t>
  </si>
  <si>
    <t>　小　　　計</t>
  </si>
  <si>
    <t>そ</t>
  </si>
  <si>
    <t>内臓・原皮販売</t>
  </si>
  <si>
    <t>の</t>
  </si>
  <si>
    <t>基金補填額</t>
  </si>
  <si>
    <t>他</t>
  </si>
  <si>
    <t>その他</t>
  </si>
  <si>
    <t>収　入　合　計</t>
  </si>
  <si>
    <t>_x000C_</t>
  </si>
  <si>
    <t>家　畜　購　入　費</t>
  </si>
  <si>
    <t>濃厚飼料費</t>
  </si>
  <si>
    <t>購入飼料費</t>
  </si>
  <si>
    <t>粗飼料費</t>
  </si>
  <si>
    <t>小　計</t>
  </si>
  <si>
    <t>肥料費</t>
  </si>
  <si>
    <t>支</t>
  </si>
  <si>
    <t>自給飼料費</t>
  </si>
  <si>
    <t>農薬・種子</t>
  </si>
  <si>
    <t>敷料費</t>
  </si>
  <si>
    <t>衛生費</t>
  </si>
  <si>
    <t>資材費</t>
  </si>
  <si>
    <t>水道光熱費</t>
  </si>
  <si>
    <t>燃料費</t>
  </si>
  <si>
    <t>出荷販売経費</t>
  </si>
  <si>
    <t>雇用労賃</t>
  </si>
  <si>
    <t>出</t>
  </si>
  <si>
    <t>基金掛金</t>
  </si>
  <si>
    <t>共済掛金</t>
  </si>
  <si>
    <t>建物・施設</t>
  </si>
  <si>
    <t>減価償却費</t>
  </si>
  <si>
    <t>機械・器具</t>
  </si>
  <si>
    <t>家畜</t>
  </si>
  <si>
    <t>修繕費</t>
  </si>
  <si>
    <t>地代</t>
  </si>
  <si>
    <t>借入金利子</t>
  </si>
  <si>
    <t>租税公課</t>
  </si>
  <si>
    <t>支　出　合　計</t>
    <phoneticPr fontId="2"/>
  </si>
  <si>
    <t>所　　　　　得</t>
    <phoneticPr fontId="2"/>
  </si>
  <si>
    <t xml:space="preserve">　　（イ）【経営収支計画の積算基礎】                                                                              </t>
    <phoneticPr fontId="2"/>
  </si>
  <si>
    <t xml:space="preserve">（平成〇〇年） </t>
    <phoneticPr fontId="2"/>
  </si>
  <si>
    <t>区　　　　分</t>
  </si>
  <si>
    <t>金　　額</t>
  </si>
  <si>
    <t>積　　　算　　　基　　　礎</t>
  </si>
  <si>
    <t>　　イ　畜産関連経営体所得向上効果額の算出は、下表に基づくものであること。</t>
  </si>
  <si>
    <t xml:space="preserve">　　　　【畜産関連経営体所得向上効果額算出表】                                                                                                             </t>
  </si>
  <si>
    <t>項　　　目</t>
  </si>
  <si>
    <t>算　式</t>
  </si>
  <si>
    <t>数　値</t>
  </si>
  <si>
    <t>単位</t>
  </si>
  <si>
    <t>備　　考（算出根拠）</t>
  </si>
  <si>
    <t>売上高</t>
  </si>
  <si>
    <t>円</t>
  </si>
  <si>
    <t>事業計画資料より</t>
  </si>
  <si>
    <t>売上原価</t>
  </si>
  <si>
    <t>一般管理費</t>
  </si>
  <si>
    <t>営業外収益</t>
  </si>
  <si>
    <t>営業外費用</t>
  </si>
  <si>
    <t>⑥=</t>
  </si>
  <si>
    <t>畜産関連経営体所得向上効果額</t>
  </si>
  <si>
    <t>①-②-③＋</t>
  </si>
  <si>
    <t>千円</t>
    <rPh sb="0" eb="1">
      <t>セン</t>
    </rPh>
    <phoneticPr fontId="2"/>
  </si>
  <si>
    <t>④-⑤</t>
  </si>
  <si>
    <t>　　ウ　堆きゅう肥生産量増加効果額の算出は、下表に基づくものであること。</t>
  </si>
  <si>
    <t xml:space="preserve">　　　　【堆きゅう肥生産量増加効果額算出表】                                                                                                               </t>
  </si>
  <si>
    <t>事業実施後堆きゅう肥製造量</t>
  </si>
  <si>
    <t>ｔ</t>
  </si>
  <si>
    <t>事業実施前堆きゅう肥製造量</t>
  </si>
  <si>
    <t>堆肥製造増加量</t>
  </si>
  <si>
    <t>③=①-②</t>
  </si>
  <si>
    <t>地域内販売単価</t>
  </si>
  <si>
    <t>円/ｔ</t>
  </si>
  <si>
    <t>維持管理費</t>
  </si>
  <si>
    <t>堆きゅう肥生産量増加効果額</t>
  </si>
  <si>
    <t>⑥=③×④-⑤</t>
  </si>
  <si>
    <t>　　エ　労働時間削減効果額の算出は、下表に基づくものであること。</t>
  </si>
  <si>
    <t xml:space="preserve">　　　　【労働時間削減効果額算出表】                                                                                                                       </t>
  </si>
  <si>
    <t>削減される家族労働時間</t>
  </si>
  <si>
    <t>時間</t>
  </si>
  <si>
    <t>家族労費評価額</t>
  </si>
  <si>
    <t>円/時間</t>
  </si>
  <si>
    <t>労働時間削減効果額</t>
  </si>
  <si>
    <t>③=①×②</t>
  </si>
  <si>
    <t>　 注１：　地域で適当な労賃単価がない場合は、1,648円／時間を使用。</t>
  </si>
  <si>
    <t xml:space="preserve">   注２：　家族労働時間が削減される場合算出し、(ａ)の効果額において家族労働時間の削減による効果を含む場合は算出しないこと。</t>
  </si>
  <si>
    <t>　　オ　地域生活環境改善効果額のうち衛生水準向上効果額の算出は、下表に基づくものであること。</t>
  </si>
  <si>
    <t xml:space="preserve">　　　　【衛生水準向上効果額算出表】                                                                                                                       </t>
  </si>
  <si>
    <t>家畜排せつ物（廃棄物）当たり防臭剤等の薬剤散布単価</t>
    <phoneticPr fontId="2"/>
  </si>
  <si>
    <t>定数</t>
  </si>
  <si>
    <t>家畜排せつ物（廃棄物）量</t>
  </si>
  <si>
    <t>衛生水準向上効果額</t>
  </si>
  <si>
    <t>　 注：　民家等と離れている畜舎については、算出しないこと。</t>
  </si>
  <si>
    <t>　　カ　生産環境改善効果額の算出は、下表（ア）又は（イ）に基づくものであること。</t>
  </si>
  <si>
    <t xml:space="preserve">　　（ア）【生産環境改善効果額算出表(家畜を飼養する事業を行う事業主体)】                                                                                   </t>
  </si>
  <si>
    <t>労働環境改善相当額</t>
  </si>
  <si>
    <t>畜産物生産費調査の規模別労働時間における相当規模の労働時間</t>
    <phoneticPr fontId="2"/>
  </si>
  <si>
    <t>１頭当たり労働時間</t>
  </si>
  <si>
    <t>家畜飼養頭数</t>
  </si>
  <si>
    <t>頭</t>
  </si>
  <si>
    <t>年間総労働時間</t>
  </si>
  <si>
    <t>④=②×③</t>
  </si>
  <si>
    <t>生産環境改善効果額</t>
  </si>
  <si>
    <t>③=①×④</t>
  </si>
  <si>
    <t xml:space="preserve">  　（イ）【生産環境改善効果額算出表(家畜を飼養しない事業を行う事業主体)】                                                                                 </t>
  </si>
  <si>
    <t>　　キ　廃棄物処理費節減効果額の算出は、下表に基づくものであること。</t>
  </si>
  <si>
    <t xml:space="preserve">  　　　【廃棄物処理費節減効果額算出表】</t>
    <phoneticPr fontId="2"/>
  </si>
  <si>
    <t>廃棄物処理費</t>
  </si>
  <si>
    <t>処理単価</t>
  </si>
  <si>
    <t>廃棄物処理費節減効果額</t>
  </si>
  <si>
    <t>　　注１：生ゴミ、食品残さを一体的に処理する場合に算出すること。</t>
  </si>
  <si>
    <t>　　注２：処理単価は、実施地域の市町村等の一般廃棄物等の処理単価を使用すること。</t>
  </si>
  <si>
    <t xml:space="preserve">    ク　農家雇用創出効果</t>
  </si>
  <si>
    <t xml:space="preserve">                                                                                                                                                           </t>
  </si>
  <si>
    <t>施設名</t>
    <phoneticPr fontId="2"/>
  </si>
  <si>
    <t>雇用人員</t>
  </si>
  <si>
    <t>計画賃金</t>
  </si>
  <si>
    <t>当該施設での雇用により失われる収入</t>
    <phoneticPr fontId="2"/>
  </si>
  <si>
    <t>年　効　果　額</t>
  </si>
  <si>
    <t>(千円/年）</t>
  </si>
  <si>
    <t>（千円/年）</t>
  </si>
  <si>
    <t>（千円/年）②</t>
  </si>
  <si>
    <t>　計</t>
  </si>
  <si>
    <t xml:space="preserve">     データ出典</t>
    <phoneticPr fontId="2"/>
  </si>
  <si>
    <t xml:space="preserve">    ケ　農業関連施設料等収入効果</t>
  </si>
  <si>
    <t>計　　　　　画</t>
  </si>
  <si>
    <t>総収入額</t>
  </si>
  <si>
    <t>総支出額</t>
  </si>
  <si>
    <t>按分率（％）</t>
  </si>
  <si>
    <t>年効果額(千円)</t>
  </si>
  <si>
    <t>(千円/年)①</t>
  </si>
  <si>
    <t>(千円/年)②</t>
  </si>
  <si>
    <t>④=(①-②)×③</t>
    <phoneticPr fontId="2"/>
  </si>
  <si>
    <t>　計</t>
    <phoneticPr fontId="2"/>
  </si>
  <si>
    <t xml:space="preserve">       データ出典</t>
    <phoneticPr fontId="2"/>
  </si>
  <si>
    <t xml:space="preserve">    コ  交流体験効果</t>
  </si>
  <si>
    <t>移動元</t>
  </si>
  <si>
    <t>移動方法</t>
  </si>
  <si>
    <t>移動人数</t>
  </si>
  <si>
    <t>１人当たり</t>
  </si>
  <si>
    <t>訪問率</t>
  </si>
  <si>
    <t>他の訪問地</t>
  </si>
  <si>
    <t>年効果額</t>
  </si>
  <si>
    <t>エリア区分</t>
  </si>
  <si>
    <t>　　（人）</t>
    <phoneticPr fontId="2"/>
  </si>
  <si>
    <t>交通費（千円）</t>
  </si>
  <si>
    <t>（％）</t>
  </si>
  <si>
    <t>例</t>
  </si>
  <si>
    <t>○○県から</t>
  </si>
  <si>
    <t>○○公園など</t>
  </si>
  <si>
    <t>○○町から</t>
  </si>
  <si>
    <t>○○村から</t>
  </si>
  <si>
    <t xml:space="preserve">     注：訪問率とは、利用者が交流目的で利用する施設数に対する当該施設の割合とする。</t>
  </si>
  <si>
    <t>　　   　利用者が利用する施設がその施設のみの時は100%となる。</t>
  </si>
  <si>
    <t xml:space="preserve">       　他の施設等と併せて訪問する時、訪問率は50%、当該施設以外に３つ以上の施設等を訪問する時は、33%となる。</t>
  </si>
  <si>
    <t xml:space="preserve">         データ出典</t>
    <phoneticPr fontId="2"/>
  </si>
  <si>
    <t xml:space="preserve">      </t>
  </si>
  <si>
    <t xml:space="preserve">    サ　その他の効果</t>
  </si>
  <si>
    <t>当該効果の内容</t>
  </si>
  <si>
    <t>当該効果が発生する理由及び他効果との重複がないことの確認</t>
  </si>
  <si>
    <t>　　　　　　　　　　　　　　　　　　　　　　　　　　　　　　　　　</t>
  </si>
  <si>
    <t xml:space="preserve">       その他の効果合計</t>
    <phoneticPr fontId="2"/>
  </si>
  <si>
    <t>効　　果　　名</t>
  </si>
  <si>
    <t>合　計</t>
  </si>
  <si>
    <t>　（３）事業効果総括表算出基礎表（共通）</t>
  </si>
  <si>
    <t>　　ア　廃用損失額（既存施設残存価値）は、本事業の実施により、耐用年数に達していない既存の施設を廃棄又は</t>
  </si>
  <si>
    <t>　　　転用する場合はマイナスの効果として計上する。</t>
  </si>
  <si>
    <t>　　　　なお、耐用年数に達していない既存の施設を本事業で整備する施設と一体的に使用する場合、本事業で整備</t>
  </si>
  <si>
    <t>　　　する施設のみにより効果を算出できない時は、既存の施設の調達費用に当たる残存価値を費用として計上す</t>
  </si>
  <si>
    <t>　　　るものとする。</t>
  </si>
  <si>
    <t>　　　　【廃用損失額（既存施設残存価値）算出表】</t>
    <phoneticPr fontId="2"/>
  </si>
  <si>
    <t>取得価格(千円)</t>
  </si>
  <si>
    <t>耐用年数</t>
  </si>
  <si>
    <t>取得年</t>
  </si>
  <si>
    <t>使用年数</t>
  </si>
  <si>
    <t>使用可能年数</t>
  </si>
  <si>
    <t>残存率</t>
  </si>
  <si>
    <t>残存価値(千円)</t>
  </si>
  <si>
    <t>(西暦)</t>
  </si>
  <si>
    <t>④＝②－③</t>
  </si>
  <si>
    <t>⑤＝④／②</t>
  </si>
  <si>
    <t>⑥＝①×⑤</t>
  </si>
  <si>
    <t>各⑥欄の合計</t>
  </si>
  <si>
    <t xml:space="preserve"> 　</t>
  </si>
  <si>
    <t>　　イ　 総合耐用年数は、本事業で整備する施設、機械について、下表により算出するものとする。</t>
  </si>
  <si>
    <t>　　　　【総合耐用年数算出表（事業対象工種別事業費・耐用年数表）】</t>
    <phoneticPr fontId="2"/>
  </si>
  <si>
    <t>工種別(施設名)</t>
  </si>
  <si>
    <t>事業費</t>
  </si>
  <si>
    <t>単年度事業費(減価額)</t>
  </si>
  <si>
    <t>耐用年数の根拠*</t>
  </si>
  <si>
    <t>②=①／③</t>
  </si>
  <si>
    <t>合　　　計</t>
  </si>
  <si>
    <t>④=①の合計</t>
  </si>
  <si>
    <t>⑥総合耐用年数</t>
  </si>
  <si>
    <t>⑤=②の合計</t>
  </si>
  <si>
    <t>(④／⑤)</t>
  </si>
  <si>
    <t xml:space="preserve">   </t>
  </si>
  <si>
    <t xml:space="preserve">  参考　【（１）のイの表において記載する各事業の評価対象項目】</t>
    <phoneticPr fontId="2"/>
  </si>
  <si>
    <t>事　業　区　分</t>
  </si>
  <si>
    <t>畜産生産基盤育成強化</t>
    <phoneticPr fontId="2"/>
  </si>
  <si>
    <t>飼料増産</t>
    <phoneticPr fontId="2"/>
  </si>
  <si>
    <t>食品残さ飼料化</t>
    <phoneticPr fontId="2"/>
  </si>
  <si>
    <t>家畜改良増殖</t>
    <phoneticPr fontId="2"/>
  </si>
  <si>
    <t>食肉等流通体制整備</t>
  </si>
  <si>
    <t>草地環境基盤整備</t>
    <phoneticPr fontId="2"/>
  </si>
  <si>
    <t xml:space="preserve">
備考</t>
    <phoneticPr fontId="2"/>
  </si>
  <si>
    <t>区　分</t>
  </si>
  <si>
    <t>産地食肉センター</t>
    <phoneticPr fontId="2"/>
  </si>
  <si>
    <t>家畜市場</t>
    <phoneticPr fontId="2"/>
  </si>
  <si>
    <t>鶏卵処理</t>
    <phoneticPr fontId="2"/>
  </si>
  <si>
    <t>食鳥処理</t>
    <phoneticPr fontId="2"/>
  </si>
  <si>
    <t>事　業　細　分</t>
  </si>
  <si>
    <t>内
経
済
効
果</t>
    <phoneticPr fontId="2"/>
  </si>
  <si>
    <t>畜産経営体所得向上効果</t>
  </si>
  <si>
    <t>●</t>
  </si>
  <si>
    <t>生産増加効果</t>
  </si>
  <si>
    <t>品質向上効果</t>
  </si>
  <si>
    <t>生産費節減効果</t>
  </si>
  <si>
    <t>畜産関連経営体所得向上効果</t>
  </si>
  <si>
    <t>●</t>
    <phoneticPr fontId="2"/>
  </si>
  <si>
    <t>堆きゅう肥生産量増加効果</t>
  </si>
  <si>
    <t>労働時間削減効果</t>
    <phoneticPr fontId="2"/>
  </si>
  <si>
    <t>畜産経営労働時間削減効果</t>
    <phoneticPr fontId="2"/>
  </si>
  <si>
    <t>畜産関連経営労働時間削減効果</t>
    <phoneticPr fontId="2"/>
  </si>
  <si>
    <t>農家雇用創出効果</t>
  </si>
  <si>
    <t>農業関連施設使用料等収入効果</t>
  </si>
  <si>
    <t>その他の効果</t>
  </si>
  <si>
    <t>外
部
経
済
効
果</t>
    <phoneticPr fontId="2"/>
  </si>
  <si>
    <t>地域生活環境改善効果</t>
    <phoneticPr fontId="2"/>
  </si>
  <si>
    <t>衛生水準向上効果</t>
  </si>
  <si>
    <t>水質保全効果</t>
  </si>
  <si>
    <t>生産環境改善効果</t>
  </si>
  <si>
    <t>廃棄物処理費節減効果</t>
  </si>
  <si>
    <t>交流体験効果</t>
  </si>
  <si>
    <t>費
用</t>
    <phoneticPr fontId="2"/>
  </si>
  <si>
    <t>廃用損失額（▲）</t>
  </si>
  <si>
    <t xml:space="preserve">  注１：各事業によって、●の記載されている効果のうち、効果の発生するものを計上。</t>
  </si>
  <si>
    <t xml:space="preserve">  注２：飼料増産及び食品残さ飼料化は、事業実施主体の性格によって、畜産経営体所得向上効果か畜産関連経営体所得向上効果のどちらかを選択。</t>
  </si>
  <si>
    <t>　（４）各取組別添付表</t>
  </si>
  <si>
    <t>　　　　１の（２）のイの（イ）のａの効果と費用の比較を評価の方法欄に規定する事項は、以下の表に準拠して算出するもの</t>
  </si>
  <si>
    <t>　　　とする。</t>
  </si>
  <si>
    <t>　　ア　畜産生産基盤育成強化（１の（２）のイの（イ）のａの（ｄ）関係）</t>
  </si>
  <si>
    <t>　　（ア）事業効果総括表、効果額の集計表及び事業効果算出基礎表</t>
  </si>
  <si>
    <t>　　　　　２のⅡの（１）から（３）に同じ。</t>
  </si>
  <si>
    <t>　　イ　飼料増産、食品残さ飼料化及び草地環境基盤整備（１の（２）のイの（イ）のａの（ｂ）関係）</t>
  </si>
  <si>
    <t>　　（イ）事業効果集計表のうち畜産経営体所得向上効果額算出は下表による。</t>
  </si>
  <si>
    <t xml:space="preserve">　　　　　【飼料増産、食品残さ飼料化及び草地環境基盤整備に係る畜産経営体所得向上効果額算出表】                                                             </t>
  </si>
  <si>
    <t>事業実施後飼養頭数</t>
  </si>
  <si>
    <t>事業実施前飼養頭数</t>
  </si>
  <si>
    <t>１頭当たり年間所得額</t>
  </si>
  <si>
    <t>　畜産物生産量増加効果額</t>
  </si>
  <si>
    <t>④=(①-②)</t>
  </si>
  <si>
    <t>×③</t>
  </si>
  <si>
    <t>販売粗飼料売上高</t>
  </si>
  <si>
    <t>販売粗飼料売上原価</t>
  </si>
  <si>
    <t>　販売粗飼料量増加効果額</t>
  </si>
  <si>
    <t>⑦=⑤-⑥</t>
  </si>
  <si>
    <t>畜産物販売単価</t>
  </si>
  <si>
    <t>円/頭</t>
  </si>
  <si>
    <t>地域の平均的畜産物販売単価</t>
  </si>
  <si>
    <t>⑨</t>
  </si>
  <si>
    <t>事業対象頭数</t>
  </si>
  <si>
    <t>⑩</t>
  </si>
  <si>
    <t>　畜産物品質向上効果額</t>
  </si>
  <si>
    <t>⑪=(⑧-⑨)</t>
  </si>
  <si>
    <t>×⑩</t>
  </si>
  <si>
    <t>事業実施前自給飼料生産費</t>
  </si>
  <si>
    <t>⑫</t>
  </si>
  <si>
    <t>円/TDN㎏</t>
  </si>
  <si>
    <t>事業計画資料より※</t>
  </si>
  <si>
    <t>事業実施後自給飼料生産費</t>
  </si>
  <si>
    <t>⑬</t>
  </si>
  <si>
    <t>事業受益面積</t>
  </si>
  <si>
    <t>⑭</t>
  </si>
  <si>
    <t>ha</t>
  </si>
  <si>
    <t>目標単収</t>
  </si>
  <si>
    <t>⑮</t>
  </si>
  <si>
    <t>㎏/ha</t>
  </si>
  <si>
    <t>TDN</t>
  </si>
  <si>
    <t>⑯</t>
  </si>
  <si>
    <t>％</t>
  </si>
  <si>
    <t>　自給飼料生産費節減効果額</t>
  </si>
  <si>
    <t>⑰=(⑫-⑬)×</t>
  </si>
  <si>
    <t>⑭×⑮×⑯</t>
  </si>
  <si>
    <t>事業実施前畜産物生産費</t>
  </si>
  <si>
    <t>⑱</t>
  </si>
  <si>
    <t>事業実施後畜産物生産費</t>
  </si>
  <si>
    <t>⑲</t>
  </si>
  <si>
    <t>⑳</t>
  </si>
  <si>
    <t>畜産物生産費節減効果額</t>
  </si>
  <si>
    <t>21=(⑱-⑲)</t>
  </si>
  <si>
    <t>×⑳</t>
  </si>
  <si>
    <t>畜産経営体所得向上効果額</t>
  </si>
  <si>
    <t>22=④＋⑦＋⑪</t>
  </si>
  <si>
    <t>+⑰又は21</t>
    <phoneticPr fontId="2"/>
  </si>
  <si>
    <t xml:space="preserve">  注：畜産経営体所得向上効果額の畜産物生産費節減効果額は、事業実施主体が畜産関連経営体の場合のみ算出する。</t>
  </si>
  <si>
    <t>　　　　　【飼料増産、食品残さ飼料化及び草地環境基盤整備に係る畜産関連経営体所得向上効果額算出表】</t>
    <phoneticPr fontId="2"/>
  </si>
  <si>
    <t>粗飼料販売外収益</t>
  </si>
  <si>
    <t>販売粗飼料量増加効果</t>
  </si>
  <si>
    <t>④=①-②＋③</t>
  </si>
  <si>
    <t xml:space="preserve">   注１：　備考欄※で単位の欄の円/TDN㎏は、円/10ａベースに置き換えることができる。</t>
  </si>
  <si>
    <t xml:space="preserve">　　　　　　ただし、その場合には、目標単収㎏/ha×TDN％は計算しないこと。 </t>
  </si>
  <si>
    <t xml:space="preserve">   注２：　生産費には家族労働費を含まず算出すること。含めた場合は、労働時間削減効果額を算出しないこと。</t>
  </si>
  <si>
    <t>　　ウ　家畜改良増殖（１の（２）のイの（イ）のａの（ｄ）関係）</t>
  </si>
  <si>
    <t>　　　　　２のⅡの（１）から（３）に同じとし、ａからｃの畜種ごとに算出。</t>
  </si>
  <si>
    <t>　　　　　【家畜改良増殖に係る畜産経営体所得向上効果額算出表】</t>
  </si>
  <si>
    <t>　　　　ａ 肉用牛</t>
  </si>
  <si>
    <t xml:space="preserve">           (ａ)肉用牛検定施設及び肉用牛改良増殖推進                                                                                                        </t>
  </si>
  <si>
    <t>項　　　　　　　目</t>
  </si>
  <si>
    <t>算　　　式</t>
  </si>
  <si>
    <t>数　　値</t>
  </si>
  <si>
    <t>備　　　　　　　　考</t>
  </si>
  <si>
    <t>肉用雄牛後代検定頭数</t>
  </si>
  <si>
    <t>肉用雌牛整備頭数</t>
  </si>
  <si>
    <t>③＝①×8,547千円＋②×6,809円</t>
    <phoneticPr fontId="2"/>
  </si>
  <si>
    <t>千円</t>
    <phoneticPr fontId="2"/>
  </si>
  <si>
    <t xml:space="preserve">  　　　　 (ｂ)和牛受精卵供給施設                                                                                                                          </t>
  </si>
  <si>
    <t>事業実施後年間経常所得額</t>
    <phoneticPr fontId="2"/>
  </si>
  <si>
    <t>事業実施前年間経常所得額</t>
    <phoneticPr fontId="2"/>
  </si>
  <si>
    <t>受精卵供給個数</t>
  </si>
  <si>
    <t>個</t>
  </si>
  <si>
    <t>畜産経営体所得向上効果額</t>
    <phoneticPr fontId="2"/>
  </si>
  <si>
    <t>④＝①－②＋③</t>
  </si>
  <si>
    <t>×51,901円</t>
    <phoneticPr fontId="2"/>
  </si>
  <si>
    <t xml:space="preserve">　　　　ｂ 豚                                                                                                                                              </t>
  </si>
  <si>
    <t>事業関係肉豚頭数</t>
  </si>
  <si>
    <t>②＝①×174円</t>
  </si>
  <si>
    <t xml:space="preserve">　　　　ｃ 鶏                                                                                                                                              </t>
  </si>
  <si>
    <t>事業対象鶏卵出荷量</t>
  </si>
  <si>
    <t>kg</t>
  </si>
  <si>
    <t>事業対象採卵鶏飼養羽数</t>
  </si>
  <si>
    <t>羽</t>
  </si>
  <si>
    <t>事業対象鶏肉出荷増加量</t>
  </si>
  <si>
    <t>事業対象鶏肉出荷量</t>
  </si>
  <si>
    <t>事業対象肉用鶏出荷羽数</t>
  </si>
  <si>
    <t xml:space="preserve">
畜産経営体所得向上効果額</t>
    <phoneticPr fontId="2"/>
  </si>
  <si>
    <t>⑥＝①×3.4円＋②×2.4円＋③×209円＋④×3.5円＋⑤×0.7円</t>
    <phoneticPr fontId="2"/>
  </si>
  <si>
    <t>　　エ　食肉等流通体制整備（１の（２）のイの（イ）のａの（ｅ）関係）</t>
  </si>
  <si>
    <t>　　（イ）事業効果集計表のうち畜産関連経営体所得向上効果額算出は下表による。</t>
  </si>
  <si>
    <t xml:space="preserve">　　　　ａ　【産地食肉センター及び食鳥処理施設整備に係る畜産関連経営体所得向上効果額算出表】                                                               </t>
  </si>
  <si>
    <t>事業実施後部分肉加工数量</t>
  </si>
  <si>
    <t>ｱ</t>
  </si>
  <si>
    <t>㎏</t>
  </si>
  <si>
    <t>事業実施前部分肉加工数量</t>
  </si>
  <si>
    <t>ｲ</t>
  </si>
  <si>
    <t>加工単価</t>
  </si>
  <si>
    <t>ｳ</t>
  </si>
  <si>
    <t>円/㎏</t>
  </si>
  <si>
    <t>　部分肉加工数量増加効果</t>
  </si>
  <si>
    <t>　①=</t>
  </si>
  <si>
    <t>(ｱ-ｲ)×ｳ</t>
  </si>
  <si>
    <t>事業実施後内臓加工数量</t>
  </si>
  <si>
    <t>ｴ</t>
  </si>
  <si>
    <t>事業実施前内臓加工数量</t>
  </si>
  <si>
    <t>ｵ</t>
  </si>
  <si>
    <t>ｶ</t>
  </si>
  <si>
    <t>　内臓加工数量増加効果額</t>
  </si>
  <si>
    <t>②=</t>
  </si>
  <si>
    <t>(ｴ-ｵ)×ｶ</t>
  </si>
  <si>
    <t>事業実施後のと畜頭数</t>
  </si>
  <si>
    <t>ｷ</t>
  </si>
  <si>
    <t>事業実施前のと畜頭数</t>
  </si>
  <si>
    <t>ｸ</t>
  </si>
  <si>
    <t>と畜解体手数料</t>
  </si>
  <si>
    <t>ｹ</t>
  </si>
  <si>
    <t>　と畜解体手数料増加効果額</t>
  </si>
  <si>
    <t>③=</t>
  </si>
  <si>
    <t>(ｷ-ｸ)×ｹ</t>
  </si>
  <si>
    <t>事業実施後副生物等販売額</t>
  </si>
  <si>
    <t>ｺ</t>
  </si>
  <si>
    <t>事業実施前副生物等販売額</t>
  </si>
  <si>
    <t>ｻ</t>
  </si>
  <si>
    <t>　副生物等販売増加効果額</t>
  </si>
  <si>
    <t>④=ｺ-ｻ</t>
  </si>
  <si>
    <t>事業実施後施設使用料</t>
  </si>
  <si>
    <t>ｼ</t>
  </si>
  <si>
    <t>事業実施前施設使用料</t>
  </si>
  <si>
    <t>ｽ</t>
  </si>
  <si>
    <t>　施設使用料増加効果額</t>
  </si>
  <si>
    <t>⑤=ｼ-ｽ</t>
  </si>
  <si>
    <t>　　生産増加効果額</t>
  </si>
  <si>
    <t>⑥=①＋②＋</t>
  </si>
  <si>
    <t>③＋④＋⑤</t>
  </si>
  <si>
    <t>事業実施後平均取引価格</t>
  </si>
  <si>
    <t>ｾ</t>
  </si>
  <si>
    <t>円/頭､個</t>
  </si>
  <si>
    <t>事業実施前平均取引価格</t>
  </si>
  <si>
    <t>ｿ</t>
  </si>
  <si>
    <t>事業実施後処理頭数</t>
  </si>
  <si>
    <t>ﾀ</t>
  </si>
  <si>
    <t>頭､個</t>
  </si>
  <si>
    <t>　　品質向上効果額</t>
  </si>
  <si>
    <t>⑦=</t>
  </si>
  <si>
    <t>(ｾ-ｿ)×ﾀ</t>
  </si>
  <si>
    <t>事業実施前廃棄物処理経費</t>
  </si>
  <si>
    <t>ﾁ</t>
    <phoneticPr fontId="2"/>
  </si>
  <si>
    <t>年間処理廃棄物量</t>
  </si>
  <si>
    <t>ﾂ</t>
  </si>
  <si>
    <t>ﾃ</t>
  </si>
  <si>
    <t>　生産費節減効果額</t>
  </si>
  <si>
    <t>⑧=</t>
  </si>
  <si>
    <t>ﾁ-ﾂ×ﾃ</t>
  </si>
  <si>
    <t>⑨=⑥＋⑦</t>
  </si>
  <si>
    <t>+⑧</t>
    <phoneticPr fontId="2"/>
  </si>
  <si>
    <t xml:space="preserve">  　注：　生産費節減効果額は、廃棄物処理関連施設を整備する場合にのみ算出すること。</t>
  </si>
  <si>
    <t xml:space="preserve">　　　　ｂ　【家畜市場整備に係る畜産関連経営体所得向上効果額算出表】                                                                                       </t>
  </si>
  <si>
    <t>事業実施後年間市場取引頭数</t>
  </si>
  <si>
    <t>事業実施前年間市場取引頭数</t>
  </si>
  <si>
    <t>１頭当たり手数料</t>
  </si>
  <si>
    <t>　生産増加効果額</t>
  </si>
  <si>
    <t>①=</t>
  </si>
  <si>
    <t>ｴ</t>
    <phoneticPr fontId="2"/>
  </si>
  <si>
    <t>ｵ</t>
    <phoneticPr fontId="2"/>
  </si>
  <si>
    <t>ｶ</t>
    <phoneticPr fontId="2"/>
  </si>
  <si>
    <t>生産費節減効果額</t>
  </si>
  <si>
    <t>(ｴ-ｵ)×ｶ</t>
    <phoneticPr fontId="2"/>
  </si>
  <si>
    <t>③=①＋②</t>
  </si>
  <si>
    <t xml:space="preserve">    注：　生産費節減効果額は、廃棄物処理関連施設を整備する場合にのみ算出すること。</t>
  </si>
  <si>
    <t>　　（ウ）地域生活環境改善効果額の算出は、産地食肉センター、食鳥処理施設及び家畜市場の施設の整備を実施する</t>
  </si>
  <si>
    <t>　　　　事業にあってはａ及びｂ、鶏卵処理施設の整備を実施する事業にあってはｂに基づくものであること。</t>
  </si>
  <si>
    <t xml:space="preserve">　　　　ａ　【衛生水準向上効果額算出表】                                                                                                                   </t>
  </si>
  <si>
    <t>家畜排せつ物（廃棄物）当たり防臭剤等の薬剤散布単価</t>
    <phoneticPr fontId="2"/>
  </si>
  <si>
    <t>円/ｔ</t>
    <phoneticPr fontId="2"/>
  </si>
  <si>
    <t xml:space="preserve">   注：　民家等と離れている畜舎については、算出しないこと。</t>
  </si>
  <si>
    <t xml:space="preserve">  　　　ｂ　【水質保全効果額算出表】                                                                                                                       </t>
  </si>
  <si>
    <t>年間排水量</t>
  </si>
  <si>
    <t>　　　</t>
  </si>
  <si>
    <t>㎥</t>
    <phoneticPr fontId="2"/>
  </si>
  <si>
    <t>浄化処理単価</t>
  </si>
  <si>
    <t>円/㎥</t>
    <phoneticPr fontId="2"/>
  </si>
  <si>
    <t>水質保全効果額</t>
  </si>
  <si>
    <t xml:space="preserve">   注：　浄化処理単価は、事業実施地域の市町村の下水道処理単価を使用。</t>
  </si>
  <si>
    <t>　　オ　乳業再編等整備（１の（２）のイの（イ）のａの（ｇ）関係）</t>
    <rPh sb="4" eb="6">
      <t>ニュウギョウ</t>
    </rPh>
    <rPh sb="6" eb="8">
      <t>サイヘン</t>
    </rPh>
    <rPh sb="8" eb="9">
      <t>トウ</t>
    </rPh>
    <phoneticPr fontId="3"/>
  </si>
  <si>
    <t>　　（ア）事業効果総括表、効果額の集計表及び事業効果算出基礎表</t>
    <phoneticPr fontId="2"/>
  </si>
  <si>
    <t>　　　　　２のⅡの（１）から（３）に同じ。</t>
    <phoneticPr fontId="2"/>
  </si>
  <si>
    <t>　　（イ）事業効果集計表のうち畜産関連経営体所得向上効果額算出は下表による。</t>
    <phoneticPr fontId="2"/>
  </si>
  <si>
    <t xml:space="preserve">　　　　【乳業工場整備に係る畜産関連経営体所得向上効果額算出表】                                                               </t>
    <rPh sb="5" eb="7">
      <t>ニュウギョウ</t>
    </rPh>
    <rPh sb="7" eb="9">
      <t>コウジョウ</t>
    </rPh>
    <phoneticPr fontId="3"/>
  </si>
  <si>
    <t>事業実施後平均牛乳小売価格</t>
    <rPh sb="9" eb="11">
      <t>コウリ</t>
    </rPh>
    <rPh sb="11" eb="13">
      <t>カカク</t>
    </rPh>
    <phoneticPr fontId="3"/>
  </si>
  <si>
    <t>①</t>
    <phoneticPr fontId="3"/>
  </si>
  <si>
    <t>円/kg</t>
    <phoneticPr fontId="3"/>
  </si>
  <si>
    <t>事業を実施しなかった場合の平均牛乳小売価格</t>
    <rPh sb="19" eb="21">
      <t>カカク</t>
    </rPh>
    <phoneticPr fontId="3"/>
  </si>
  <si>
    <t>事業実施後牛乳販売量</t>
    <rPh sb="9" eb="10">
      <t>リョウ</t>
    </rPh>
    <phoneticPr fontId="3"/>
  </si>
  <si>
    <t>③</t>
    <phoneticPr fontId="3"/>
  </si>
  <si>
    <t>kg</t>
    <phoneticPr fontId="3"/>
  </si>
  <si>
    <t>品質向上効果額</t>
    <phoneticPr fontId="3"/>
  </si>
  <si>
    <t>④＝(①－②)×③　　　</t>
    <phoneticPr fontId="3"/>
  </si>
  <si>
    <t>円</t>
    <phoneticPr fontId="3"/>
  </si>
  <si>
    <t>事業実施後乳製品生産量</t>
    <phoneticPr fontId="3"/>
  </si>
  <si>
    <t>ｔ</t>
    <phoneticPr fontId="3"/>
  </si>
  <si>
    <t>事業実施前乳製品生産量</t>
    <phoneticPr fontId="3"/>
  </si>
  <si>
    <t>⑥</t>
    <phoneticPr fontId="3"/>
  </si>
  <si>
    <t>事業実施後乳製品販売（卸売）価格</t>
    <rPh sb="14" eb="16">
      <t>カカク</t>
    </rPh>
    <phoneticPr fontId="3"/>
  </si>
  <si>
    <t>⑦</t>
    <phoneticPr fontId="3"/>
  </si>
  <si>
    <t>円/ｔ</t>
    <phoneticPr fontId="3"/>
  </si>
  <si>
    <t>生産増加効果額</t>
    <phoneticPr fontId="3"/>
  </si>
  <si>
    <t>⑧＝(⑤－⑥)×⑦</t>
    <phoneticPr fontId="3"/>
  </si>
  <si>
    <t>事業を実施しなかった場合の生乳処理量当たり生産費</t>
    <phoneticPr fontId="3"/>
  </si>
  <si>
    <t>⑨</t>
    <phoneticPr fontId="3"/>
  </si>
  <si>
    <t>事業実施後生乳処理量当たり生産費</t>
    <phoneticPr fontId="3"/>
  </si>
  <si>
    <t>⑩</t>
    <phoneticPr fontId="3"/>
  </si>
  <si>
    <t>事業実施後生乳処理量</t>
    <phoneticPr fontId="3"/>
  </si>
  <si>
    <t>⑪</t>
    <phoneticPr fontId="3"/>
  </si>
  <si>
    <t>生産費節減効果額（生乳）</t>
    <rPh sb="9" eb="11">
      <t>セイニュウ</t>
    </rPh>
    <phoneticPr fontId="3"/>
  </si>
  <si>
    <t>⑫＝(⑨－⑩）×⑪</t>
    <phoneticPr fontId="3"/>
  </si>
  <si>
    <t>事業を実施しなかった場合の乳製品生産量当たり平均生産費</t>
    <phoneticPr fontId="3"/>
  </si>
  <si>
    <t>⑬</t>
    <phoneticPr fontId="3"/>
  </si>
  <si>
    <t>事業実施後乳製品生産量当たり平均生産費</t>
    <phoneticPr fontId="3"/>
  </si>
  <si>
    <t>⑭</t>
    <phoneticPr fontId="3"/>
  </si>
  <si>
    <t>⑮</t>
    <phoneticPr fontId="3"/>
  </si>
  <si>
    <t>生産費節減効果額（乳製品）</t>
    <rPh sb="9" eb="12">
      <t>ニュウセイヒン</t>
    </rPh>
    <phoneticPr fontId="3"/>
  </si>
  <si>
    <t>⑯＝(⑬－⑭）×⑮</t>
    <phoneticPr fontId="3"/>
  </si>
  <si>
    <t>畜産関連経営体所得向上効果額</t>
    <phoneticPr fontId="3"/>
  </si>
  <si>
    <t>⑰＝④＋⑧＋⑫＋⑯</t>
    <phoneticPr fontId="3"/>
  </si>
  <si>
    <t>　　（ウ）地域生活環境改善効果額の算出は下表による。</t>
    <rPh sb="20" eb="22">
      <t>カヒョウ</t>
    </rPh>
    <phoneticPr fontId="3"/>
  </si>
  <si>
    <t>家畜排せつ物（廃棄物）当たり防臭剤等の薬剤散布単価</t>
    <phoneticPr fontId="3"/>
  </si>
  <si>
    <t>③＝①×②</t>
  </si>
  <si>
    <t xml:space="preserve">   注：　民家等と離れている場合は、算出しないこと。</t>
    <rPh sb="15" eb="17">
      <t>バアイ</t>
    </rPh>
    <phoneticPr fontId="3"/>
  </si>
  <si>
    <t>㎥</t>
    <phoneticPr fontId="3"/>
  </si>
  <si>
    <t>円/㎥</t>
    <phoneticPr fontId="3"/>
  </si>
  <si>
    <t>Ⅲ　環境保全分野</t>
    <rPh sb="2" eb="4">
      <t>カンキョウ</t>
    </rPh>
    <rPh sb="4" eb="6">
      <t>ホゼン</t>
    </rPh>
    <rPh sb="6" eb="8">
      <t>ブンヤ</t>
    </rPh>
    <phoneticPr fontId="3"/>
  </si>
  <si>
    <t>　１の（２）のイの（ウ）のａの各施設等について、効果と費用の比較を次の表に準拠して算出するものとする。</t>
    <rPh sb="16" eb="18">
      <t>シセツ</t>
    </rPh>
    <rPh sb="18" eb="19">
      <t>トウ</t>
    </rPh>
    <phoneticPr fontId="3"/>
  </si>
  <si>
    <t>　なお、有機物処理・利用施設、小規模土地基盤整備、バイオディーゼル燃料製造供給施設以外の施設等については、必要に応じて２のⅠの農業分野及びⅡの畜産分野の様式を適宜使用し、算出するものとする。</t>
    <rPh sb="4" eb="7">
      <t>ユウキブツ</t>
    </rPh>
    <rPh sb="7" eb="9">
      <t>ショリ</t>
    </rPh>
    <rPh sb="10" eb="12">
      <t>リヨウ</t>
    </rPh>
    <rPh sb="12" eb="14">
      <t>シセツ</t>
    </rPh>
    <rPh sb="15" eb="16">
      <t>コ</t>
    </rPh>
    <rPh sb="16" eb="20">
      <t>キボトチ</t>
    </rPh>
    <rPh sb="20" eb="22">
      <t>キバン</t>
    </rPh>
    <rPh sb="22" eb="24">
      <t>セイビ</t>
    </rPh>
    <rPh sb="33" eb="35">
      <t>ネンリョウ</t>
    </rPh>
    <rPh sb="35" eb="37">
      <t>セイゾウ</t>
    </rPh>
    <rPh sb="37" eb="39">
      <t>キョウキュウ</t>
    </rPh>
    <rPh sb="39" eb="41">
      <t>シセツ</t>
    </rPh>
    <rPh sb="41" eb="43">
      <t>イガイ</t>
    </rPh>
    <rPh sb="44" eb="46">
      <t>シセツ</t>
    </rPh>
    <rPh sb="46" eb="47">
      <t>トウ</t>
    </rPh>
    <rPh sb="53" eb="55">
      <t>ヒツヨウ</t>
    </rPh>
    <rPh sb="56" eb="57">
      <t>オウ</t>
    </rPh>
    <rPh sb="63" eb="65">
      <t>ノウギョウ</t>
    </rPh>
    <rPh sb="65" eb="67">
      <t>ブンヤ</t>
    </rPh>
    <rPh sb="67" eb="68">
      <t>オヨ</t>
    </rPh>
    <rPh sb="71" eb="73">
      <t>チクサン</t>
    </rPh>
    <rPh sb="73" eb="75">
      <t>ブンヤ</t>
    </rPh>
    <rPh sb="76" eb="78">
      <t>ヨウシキ</t>
    </rPh>
    <rPh sb="79" eb="81">
      <t>テキギ</t>
    </rPh>
    <rPh sb="81" eb="83">
      <t>シヨウ</t>
    </rPh>
    <rPh sb="85" eb="87">
      <t>サンシュツ</t>
    </rPh>
    <phoneticPr fontId="3"/>
  </si>
  <si>
    <t>（１）事業効果総括表及び効果額の集計表</t>
    <rPh sb="3" eb="5">
      <t>ジギョウ</t>
    </rPh>
    <rPh sb="5" eb="7">
      <t>コウカ</t>
    </rPh>
    <rPh sb="7" eb="9">
      <t>ソウカツ</t>
    </rPh>
    <rPh sb="9" eb="10">
      <t>ヒョウ</t>
    </rPh>
    <rPh sb="10" eb="11">
      <t>オヨ</t>
    </rPh>
    <rPh sb="12" eb="15">
      <t>コウカガク</t>
    </rPh>
    <rPh sb="16" eb="19">
      <t>シュウケイヒョウ</t>
    </rPh>
    <phoneticPr fontId="3"/>
  </si>
  <si>
    <t>　ア　事業効果総括表（共通）</t>
    <rPh sb="3" eb="5">
      <t>ジギョウ</t>
    </rPh>
    <rPh sb="5" eb="7">
      <t>コウカ</t>
    </rPh>
    <rPh sb="7" eb="9">
      <t>ソウカツ</t>
    </rPh>
    <rPh sb="9" eb="10">
      <t>ヒョウ</t>
    </rPh>
    <rPh sb="11" eb="13">
      <t>キョウツウ</t>
    </rPh>
    <phoneticPr fontId="3"/>
  </si>
  <si>
    <t>区　　分</t>
    <rPh sb="0" eb="1">
      <t>ク</t>
    </rPh>
    <rPh sb="3" eb="4">
      <t>ブン</t>
    </rPh>
    <phoneticPr fontId="3"/>
  </si>
  <si>
    <t>算　　式</t>
    <rPh sb="0" eb="1">
      <t>サン</t>
    </rPh>
    <rPh sb="3" eb="4">
      <t>シキ</t>
    </rPh>
    <phoneticPr fontId="3"/>
  </si>
  <si>
    <t>数　値</t>
    <rPh sb="0" eb="1">
      <t>カズ</t>
    </rPh>
    <rPh sb="2" eb="3">
      <t>アタイ</t>
    </rPh>
    <phoneticPr fontId="3"/>
  </si>
  <si>
    <t>総事業費</t>
    <rPh sb="0" eb="4">
      <t>ソウジギョウヒ</t>
    </rPh>
    <phoneticPr fontId="3"/>
  </si>
  <si>
    <t>①</t>
    <phoneticPr fontId="3"/>
  </si>
  <si>
    <t>事業実施計画資料より</t>
    <rPh sb="0" eb="2">
      <t>ジギョウ</t>
    </rPh>
    <rPh sb="2" eb="4">
      <t>ジッシ</t>
    </rPh>
    <rPh sb="4" eb="6">
      <t>ケイカク</t>
    </rPh>
    <rPh sb="6" eb="8">
      <t>シリョウ</t>
    </rPh>
    <phoneticPr fontId="3"/>
  </si>
  <si>
    <t>うち整備事業に係るもの</t>
    <rPh sb="2" eb="4">
      <t>セイビ</t>
    </rPh>
    <rPh sb="4" eb="6">
      <t>ジギョウ</t>
    </rPh>
    <rPh sb="7" eb="8">
      <t>カカ</t>
    </rPh>
    <phoneticPr fontId="3"/>
  </si>
  <si>
    <t>②</t>
    <phoneticPr fontId="3"/>
  </si>
  <si>
    <t>うち推進事業に係るもの</t>
    <rPh sb="2" eb="4">
      <t>スイシン</t>
    </rPh>
    <rPh sb="4" eb="6">
      <t>ジギョウ</t>
    </rPh>
    <rPh sb="7" eb="8">
      <t>カカ</t>
    </rPh>
    <phoneticPr fontId="3"/>
  </si>
  <si>
    <t>③</t>
    <phoneticPr fontId="3"/>
  </si>
  <si>
    <t>年総効果額</t>
    <rPh sb="0" eb="1">
      <t>ネン</t>
    </rPh>
    <rPh sb="1" eb="2">
      <t>ソウゴウ</t>
    </rPh>
    <rPh sb="2" eb="4">
      <t>コウカ</t>
    </rPh>
    <rPh sb="4" eb="5">
      <t>ガク</t>
    </rPh>
    <phoneticPr fontId="3"/>
  </si>
  <si>
    <t>④</t>
    <phoneticPr fontId="3"/>
  </si>
  <si>
    <t>千円／年</t>
    <rPh sb="0" eb="2">
      <t>センエン</t>
    </rPh>
    <rPh sb="3" eb="4">
      <t>ネン</t>
    </rPh>
    <phoneticPr fontId="3"/>
  </si>
  <si>
    <t>年総効果額算出表より</t>
    <rPh sb="0" eb="1">
      <t>ネン</t>
    </rPh>
    <rPh sb="1" eb="2">
      <t>ソウ</t>
    </rPh>
    <rPh sb="2" eb="4">
      <t>コウカ</t>
    </rPh>
    <rPh sb="4" eb="5">
      <t>ガク</t>
    </rPh>
    <rPh sb="5" eb="7">
      <t>サンシュツ</t>
    </rPh>
    <rPh sb="7" eb="8">
      <t>ヒョウ</t>
    </rPh>
    <phoneticPr fontId="3"/>
  </si>
  <si>
    <t>廃用損失額</t>
    <rPh sb="0" eb="1">
      <t>ハイシ</t>
    </rPh>
    <rPh sb="1" eb="2">
      <t>ヨウト</t>
    </rPh>
    <rPh sb="2" eb="5">
      <t>ソンシツガク</t>
    </rPh>
    <phoneticPr fontId="3"/>
  </si>
  <si>
    <t>⑤</t>
    <phoneticPr fontId="3"/>
  </si>
  <si>
    <t>廃用損失額算出表より</t>
    <rPh sb="0" eb="1">
      <t>ハイシ</t>
    </rPh>
    <rPh sb="1" eb="2">
      <t>ヨウト</t>
    </rPh>
    <rPh sb="2" eb="4">
      <t>ソンシツ</t>
    </rPh>
    <rPh sb="4" eb="5">
      <t>ガク</t>
    </rPh>
    <rPh sb="5" eb="7">
      <t>サンシュツ</t>
    </rPh>
    <rPh sb="7" eb="8">
      <t>ヒョウ</t>
    </rPh>
    <phoneticPr fontId="3"/>
  </si>
  <si>
    <t>総合耐用年数</t>
    <rPh sb="0" eb="2">
      <t>ソウゴウ</t>
    </rPh>
    <rPh sb="2" eb="6">
      <t>タイヨウネンスウ</t>
    </rPh>
    <phoneticPr fontId="3"/>
  </si>
  <si>
    <t>⑥</t>
    <phoneticPr fontId="3"/>
  </si>
  <si>
    <t>総合耐用年数算出表</t>
    <rPh sb="0" eb="2">
      <t>ソウゴウ</t>
    </rPh>
    <rPh sb="2" eb="4">
      <t>タイヨウ</t>
    </rPh>
    <rPh sb="4" eb="6">
      <t>ネンスウ</t>
    </rPh>
    <rPh sb="6" eb="8">
      <t>サンシュツ</t>
    </rPh>
    <rPh sb="8" eb="9">
      <t>ヒョウ</t>
    </rPh>
    <phoneticPr fontId="3"/>
  </si>
  <si>
    <t>還元率</t>
    <rPh sb="0" eb="2">
      <t>カンゲン</t>
    </rPh>
    <rPh sb="2" eb="3">
      <t>リツ</t>
    </rPh>
    <phoneticPr fontId="3"/>
  </si>
  <si>
    <t>⑦</t>
    <phoneticPr fontId="3"/>
  </si>
  <si>
    <t>利子率は4.0％</t>
    <rPh sb="0" eb="2">
      <t>リシ</t>
    </rPh>
    <rPh sb="2" eb="3">
      <t>リツ</t>
    </rPh>
    <phoneticPr fontId="3"/>
  </si>
  <si>
    <t>妥当投資額</t>
    <rPh sb="0" eb="2">
      <t>ダトウ</t>
    </rPh>
    <rPh sb="2" eb="5">
      <t>トウシガク</t>
    </rPh>
    <phoneticPr fontId="3"/>
  </si>
  <si>
    <t>⑧=④/⑦-⑤</t>
    <phoneticPr fontId="3"/>
  </si>
  <si>
    <t>投資効率</t>
    <rPh sb="0" eb="2">
      <t>トウシ</t>
    </rPh>
    <rPh sb="2" eb="4">
      <t>コウリツ</t>
    </rPh>
    <phoneticPr fontId="3"/>
  </si>
  <si>
    <t>⑩=⑧/①</t>
    <phoneticPr fontId="3"/>
  </si>
  <si>
    <t>　イ　年総効果集計表（共通）</t>
    <rPh sb="3" eb="4">
      <t>ネン</t>
    </rPh>
    <rPh sb="4" eb="5">
      <t>ソウゴウ</t>
    </rPh>
    <rPh sb="5" eb="7">
      <t>コウカ</t>
    </rPh>
    <rPh sb="7" eb="9">
      <t>シュウケイ</t>
    </rPh>
    <rPh sb="9" eb="10">
      <t>ヒョウ</t>
    </rPh>
    <rPh sb="11" eb="13">
      <t>キョウツウ</t>
    </rPh>
    <phoneticPr fontId="3"/>
  </si>
  <si>
    <t>効　果　種　別</t>
    <rPh sb="0" eb="1">
      <t>コウ</t>
    </rPh>
    <rPh sb="2" eb="3">
      <t>カ</t>
    </rPh>
    <rPh sb="4" eb="5">
      <t>タネ</t>
    </rPh>
    <rPh sb="6" eb="7">
      <t>ベツ</t>
    </rPh>
    <phoneticPr fontId="3"/>
  </si>
  <si>
    <t>効　果　額</t>
    <rPh sb="0" eb="1">
      <t>コウ</t>
    </rPh>
    <rPh sb="2" eb="3">
      <t>カ</t>
    </rPh>
    <rPh sb="4" eb="5">
      <t>ガク</t>
    </rPh>
    <phoneticPr fontId="3"/>
  </si>
  <si>
    <t>１　有機物生産量増加効果</t>
    <rPh sb="2" eb="5">
      <t>ユウキブツ</t>
    </rPh>
    <rPh sb="5" eb="8">
      <t>セイサンリョウ</t>
    </rPh>
    <rPh sb="8" eb="10">
      <t>ゾウカ</t>
    </rPh>
    <rPh sb="10" eb="12">
      <t>コウカ</t>
    </rPh>
    <phoneticPr fontId="3"/>
  </si>
  <si>
    <t>２　生産コスト節減効果</t>
    <rPh sb="2" eb="4">
      <t>セイサン</t>
    </rPh>
    <rPh sb="7" eb="9">
      <t>セツゲン</t>
    </rPh>
    <rPh sb="9" eb="11">
      <t>コウカ</t>
    </rPh>
    <phoneticPr fontId="3"/>
  </si>
  <si>
    <t>３　品質向上効果</t>
    <rPh sb="2" eb="4">
      <t>ヒンシツ</t>
    </rPh>
    <rPh sb="4" eb="6">
      <t>コウジョウ</t>
    </rPh>
    <rPh sb="6" eb="8">
      <t>コウカ</t>
    </rPh>
    <phoneticPr fontId="3"/>
  </si>
  <si>
    <t>４　生産力増加効果</t>
    <rPh sb="2" eb="5">
      <t>セイサンリョク</t>
    </rPh>
    <rPh sb="5" eb="7">
      <t>ゾウカ</t>
    </rPh>
    <rPh sb="7" eb="9">
      <t>コウカ</t>
    </rPh>
    <phoneticPr fontId="3"/>
  </si>
  <si>
    <t>５　副産物算出効果</t>
    <phoneticPr fontId="3"/>
  </si>
  <si>
    <t>６　生産力維持効果</t>
    <rPh sb="2" eb="5">
      <t>セイサンリョク</t>
    </rPh>
    <rPh sb="5" eb="7">
      <t>イジ</t>
    </rPh>
    <rPh sb="7" eb="9">
      <t>コウカ</t>
    </rPh>
    <phoneticPr fontId="3"/>
  </si>
  <si>
    <t>6.1農業生産維持効果</t>
    <rPh sb="3" eb="5">
      <t>ノウギョウ</t>
    </rPh>
    <rPh sb="5" eb="7">
      <t>セイサン</t>
    </rPh>
    <rPh sb="7" eb="9">
      <t>イジ</t>
    </rPh>
    <rPh sb="9" eb="11">
      <t>コウカ</t>
    </rPh>
    <phoneticPr fontId="3"/>
  </si>
  <si>
    <t>6.2土壌生産力維持効果</t>
    <rPh sb="3" eb="5">
      <t>ドジョウ</t>
    </rPh>
    <rPh sb="5" eb="8">
      <t>セイサンリョク</t>
    </rPh>
    <rPh sb="8" eb="10">
      <t>イジ</t>
    </rPh>
    <rPh sb="10" eb="12">
      <t>コウカ</t>
    </rPh>
    <phoneticPr fontId="3"/>
  </si>
  <si>
    <t>７　被害防止生産安定効果</t>
    <rPh sb="2" eb="4">
      <t>ヒガイ</t>
    </rPh>
    <rPh sb="4" eb="6">
      <t>ボウシ</t>
    </rPh>
    <rPh sb="6" eb="8">
      <t>セイサン</t>
    </rPh>
    <rPh sb="8" eb="10">
      <t>アンテイ</t>
    </rPh>
    <rPh sb="10" eb="12">
      <t>コウカ</t>
    </rPh>
    <phoneticPr fontId="3"/>
  </si>
  <si>
    <t>８ 地域生活環境改善効果</t>
    <rPh sb="2" eb="4">
      <t>チイキ</t>
    </rPh>
    <rPh sb="4" eb="6">
      <t>セイカツ</t>
    </rPh>
    <rPh sb="6" eb="10">
      <t>カンキョウカイゼン</t>
    </rPh>
    <rPh sb="10" eb="12">
      <t>コウカ</t>
    </rPh>
    <phoneticPr fontId="3"/>
  </si>
  <si>
    <t>8.1衛生水準向上効果</t>
    <rPh sb="3" eb="5">
      <t>エイセイ</t>
    </rPh>
    <rPh sb="5" eb="7">
      <t>スイジュン</t>
    </rPh>
    <rPh sb="7" eb="9">
      <t>コウジョウ</t>
    </rPh>
    <rPh sb="9" eb="11">
      <t>コウカ</t>
    </rPh>
    <phoneticPr fontId="3"/>
  </si>
  <si>
    <t>8.2水質保全効果</t>
    <rPh sb="3" eb="5">
      <t>スイシツ</t>
    </rPh>
    <rPh sb="5" eb="7">
      <t>ホゼン</t>
    </rPh>
    <rPh sb="7" eb="9">
      <t>コウカ</t>
    </rPh>
    <phoneticPr fontId="3"/>
  </si>
  <si>
    <t>９ 廃棄物処理費節減効果</t>
    <rPh sb="2" eb="5">
      <t>ハイキブツ</t>
    </rPh>
    <rPh sb="5" eb="7">
      <t>ショリ</t>
    </rPh>
    <rPh sb="7" eb="8">
      <t>ヒヨウ</t>
    </rPh>
    <rPh sb="8" eb="10">
      <t>セツゲン</t>
    </rPh>
    <rPh sb="10" eb="12">
      <t>コウカ</t>
    </rPh>
    <phoneticPr fontId="3"/>
  </si>
  <si>
    <t>10　温室効果ガス削減効果</t>
    <phoneticPr fontId="3"/>
  </si>
  <si>
    <t>11　長期研修コスト削減効果</t>
    <rPh sb="3" eb="5">
      <t>チョウキ</t>
    </rPh>
    <rPh sb="5" eb="7">
      <t>ケンシュウ</t>
    </rPh>
    <rPh sb="10" eb="12">
      <t>サクゲン</t>
    </rPh>
    <rPh sb="12" eb="14">
      <t>コウカ</t>
    </rPh>
    <phoneticPr fontId="3"/>
  </si>
  <si>
    <t>12　短期研修コスト削減効果</t>
    <rPh sb="3" eb="5">
      <t>タンキ</t>
    </rPh>
    <rPh sb="5" eb="7">
      <t>ケンシュウ</t>
    </rPh>
    <rPh sb="10" eb="12">
      <t>サクゲン</t>
    </rPh>
    <rPh sb="12" eb="14">
      <t>コウカ</t>
    </rPh>
    <phoneticPr fontId="3"/>
  </si>
  <si>
    <t>13　施設活用効果</t>
    <rPh sb="3" eb="5">
      <t>シセツ</t>
    </rPh>
    <rPh sb="5" eb="7">
      <t>カツヨウ</t>
    </rPh>
    <rPh sb="7" eb="9">
      <t>コウカ</t>
    </rPh>
    <phoneticPr fontId="3"/>
  </si>
  <si>
    <t>14　有機農業参入・転換効果</t>
    <rPh sb="3" eb="5">
      <t>ユウキ</t>
    </rPh>
    <rPh sb="5" eb="7">
      <t>ノウギョウ</t>
    </rPh>
    <rPh sb="7" eb="9">
      <t>サンニュウ</t>
    </rPh>
    <rPh sb="10" eb="12">
      <t>テンカン</t>
    </rPh>
    <rPh sb="12" eb="14">
      <t>コウカ</t>
    </rPh>
    <phoneticPr fontId="3"/>
  </si>
  <si>
    <t>15　その他の効果</t>
    <phoneticPr fontId="3"/>
  </si>
  <si>
    <t>年　総　効　果　額</t>
    <rPh sb="0" eb="1">
      <t>ネン</t>
    </rPh>
    <rPh sb="2" eb="3">
      <t>ソウ</t>
    </rPh>
    <rPh sb="4" eb="5">
      <t>コウ</t>
    </rPh>
    <rPh sb="6" eb="7">
      <t>カ</t>
    </rPh>
    <rPh sb="8" eb="9">
      <t>ガク</t>
    </rPh>
    <phoneticPr fontId="3"/>
  </si>
  <si>
    <t>　ウ　年総効果額算出基礎表</t>
    <rPh sb="3" eb="4">
      <t>ネン</t>
    </rPh>
    <rPh sb="4" eb="5">
      <t>ソウ</t>
    </rPh>
    <rPh sb="5" eb="7">
      <t>コウカ</t>
    </rPh>
    <rPh sb="7" eb="8">
      <t>ガク</t>
    </rPh>
    <rPh sb="8" eb="10">
      <t>サンシュツ</t>
    </rPh>
    <rPh sb="10" eb="12">
      <t>キソ</t>
    </rPh>
    <rPh sb="12" eb="13">
      <t>ヒョウ</t>
    </rPh>
    <phoneticPr fontId="3"/>
  </si>
  <si>
    <t>　（ア）有機物生産量増加効果額算出表（有機物処理・利用施設）</t>
    <rPh sb="4" eb="7">
      <t>ユウキブツ</t>
    </rPh>
    <rPh sb="7" eb="10">
      <t>セイサンリョウ</t>
    </rPh>
    <rPh sb="10" eb="12">
      <t>ゾウカ</t>
    </rPh>
    <rPh sb="12" eb="14">
      <t>コウカ</t>
    </rPh>
    <rPh sb="14" eb="15">
      <t>ガク</t>
    </rPh>
    <rPh sb="15" eb="17">
      <t>サンシュツ</t>
    </rPh>
    <rPh sb="17" eb="18">
      <t>ヒョウ</t>
    </rPh>
    <rPh sb="19" eb="22">
      <t>ユウキブツ</t>
    </rPh>
    <rPh sb="22" eb="24">
      <t>ショリ</t>
    </rPh>
    <rPh sb="25" eb="27">
      <t>リヨウ</t>
    </rPh>
    <rPh sb="27" eb="29">
      <t>シセツ</t>
    </rPh>
    <phoneticPr fontId="3"/>
  </si>
  <si>
    <t>項　　目</t>
    <rPh sb="0" eb="1">
      <t>コウ</t>
    </rPh>
    <rPh sb="3" eb="4">
      <t>メ</t>
    </rPh>
    <phoneticPr fontId="3"/>
  </si>
  <si>
    <t>計算式</t>
    <rPh sb="0" eb="2">
      <t>ケイサン</t>
    </rPh>
    <rPh sb="2" eb="3">
      <t>シキ</t>
    </rPh>
    <phoneticPr fontId="3"/>
  </si>
  <si>
    <t>単　位</t>
    <rPh sb="0" eb="1">
      <t>タン</t>
    </rPh>
    <rPh sb="2" eb="3">
      <t>クライ</t>
    </rPh>
    <phoneticPr fontId="3"/>
  </si>
  <si>
    <t>備　　考（算出根拠）</t>
    <rPh sb="0" eb="1">
      <t>ビ</t>
    </rPh>
    <rPh sb="3" eb="4">
      <t>コウ</t>
    </rPh>
    <rPh sb="5" eb="7">
      <t>サンシュツ</t>
    </rPh>
    <rPh sb="7" eb="9">
      <t>コンキョ</t>
    </rPh>
    <phoneticPr fontId="3"/>
  </si>
  <si>
    <t>事業実施後有機物製造量</t>
    <rPh sb="0" eb="2">
      <t>ジギョウ</t>
    </rPh>
    <rPh sb="2" eb="5">
      <t>ジッシゴ</t>
    </rPh>
    <rPh sb="5" eb="8">
      <t>ユウキブツ</t>
    </rPh>
    <rPh sb="8" eb="10">
      <t>セイゾウ</t>
    </rPh>
    <rPh sb="10" eb="11">
      <t>リョウ</t>
    </rPh>
    <phoneticPr fontId="3"/>
  </si>
  <si>
    <t>ｔ</t>
    <phoneticPr fontId="3"/>
  </si>
  <si>
    <t>事業計画資料より</t>
    <rPh sb="0" eb="2">
      <t>ジギョウ</t>
    </rPh>
    <rPh sb="2" eb="4">
      <t>ケイカク</t>
    </rPh>
    <rPh sb="4" eb="6">
      <t>シリョウ</t>
    </rPh>
    <phoneticPr fontId="3"/>
  </si>
  <si>
    <t>事業実施有機物製造量</t>
    <rPh sb="0" eb="2">
      <t>ジギョウ</t>
    </rPh>
    <rPh sb="2" eb="4">
      <t>ジッシゴ</t>
    </rPh>
    <rPh sb="4" eb="7">
      <t>ユウキブツ</t>
    </rPh>
    <rPh sb="7" eb="9">
      <t>セイゾウ</t>
    </rPh>
    <rPh sb="9" eb="10">
      <t>リョウ</t>
    </rPh>
    <phoneticPr fontId="3"/>
  </si>
  <si>
    <t>有機物製造増加量</t>
    <rPh sb="0" eb="3">
      <t>ユウキブツ</t>
    </rPh>
    <rPh sb="3" eb="5">
      <t>セイゾウ</t>
    </rPh>
    <rPh sb="5" eb="7">
      <t>ゾウカ</t>
    </rPh>
    <rPh sb="7" eb="8">
      <t>リョウ</t>
    </rPh>
    <phoneticPr fontId="3"/>
  </si>
  <si>
    <t>③＝①-②</t>
    <phoneticPr fontId="3"/>
  </si>
  <si>
    <t>　</t>
    <phoneticPr fontId="3"/>
  </si>
  <si>
    <t>地域内販売単価</t>
    <rPh sb="0" eb="2">
      <t>チイキ</t>
    </rPh>
    <rPh sb="2" eb="3">
      <t>ナイ</t>
    </rPh>
    <rPh sb="3" eb="5">
      <t>ハンバイ</t>
    </rPh>
    <rPh sb="5" eb="7">
      <t>タンカ</t>
    </rPh>
    <phoneticPr fontId="3"/>
  </si>
  <si>
    <t>円／ｔ</t>
    <rPh sb="0" eb="1">
      <t>エン</t>
    </rPh>
    <phoneticPr fontId="3"/>
  </si>
  <si>
    <t>維持管理費</t>
    <rPh sb="0" eb="2">
      <t>イジ</t>
    </rPh>
    <rPh sb="2" eb="5">
      <t>カンリヒ</t>
    </rPh>
    <phoneticPr fontId="3"/>
  </si>
  <si>
    <t>円</t>
    <rPh sb="0" eb="1">
      <t>エン</t>
    </rPh>
    <phoneticPr fontId="3"/>
  </si>
  <si>
    <t>有機物生産量増加効果額</t>
    <rPh sb="0" eb="3">
      <t>ユウキブツ</t>
    </rPh>
    <rPh sb="3" eb="5">
      <t>セイサン</t>
    </rPh>
    <rPh sb="5" eb="6">
      <t>リョウ</t>
    </rPh>
    <rPh sb="6" eb="8">
      <t>ゾウカ</t>
    </rPh>
    <rPh sb="8" eb="10">
      <t>コウカ</t>
    </rPh>
    <rPh sb="10" eb="11">
      <t>ガク</t>
    </rPh>
    <phoneticPr fontId="3"/>
  </si>
  <si>
    <t>⑥＝③×④-⑤</t>
    <phoneticPr fontId="3"/>
  </si>
  <si>
    <t>注：有機物とは、堆きゅう肥、生ゴミ、作物残さ等を含み、事業内容に応じて有機物の種類を記入する。</t>
    <rPh sb="0" eb="1">
      <t>チュウ</t>
    </rPh>
    <rPh sb="2" eb="5">
      <t>ユウキブツ</t>
    </rPh>
    <rPh sb="8" eb="9">
      <t>ウズタカ</t>
    </rPh>
    <rPh sb="12" eb="13">
      <t>ヒ</t>
    </rPh>
    <rPh sb="14" eb="15">
      <t>ショウ</t>
    </rPh>
    <rPh sb="18" eb="20">
      <t>サクモツ</t>
    </rPh>
    <rPh sb="20" eb="21">
      <t>ザン</t>
    </rPh>
    <rPh sb="22" eb="23">
      <t>トウ</t>
    </rPh>
    <rPh sb="24" eb="25">
      <t>フク</t>
    </rPh>
    <rPh sb="27" eb="29">
      <t>ジギョウ</t>
    </rPh>
    <rPh sb="29" eb="31">
      <t>ナイヨウ</t>
    </rPh>
    <rPh sb="32" eb="33">
      <t>オウ</t>
    </rPh>
    <rPh sb="35" eb="38">
      <t>ユウキブツ</t>
    </rPh>
    <rPh sb="39" eb="41">
      <t>シュルイ</t>
    </rPh>
    <rPh sb="42" eb="44">
      <t>キニュウ</t>
    </rPh>
    <phoneticPr fontId="3"/>
  </si>
  <si>
    <t>　（イ）生産コスト節減効果（有機物処理・利用施設、バイオディーゼル燃料製造供給施設、耕種作物小規模土地基盤整備、浄化処理施設、脱臭施設）</t>
    <rPh sb="4" eb="6">
      <t>セイサン</t>
    </rPh>
    <rPh sb="9" eb="11">
      <t>セツゲン</t>
    </rPh>
    <rPh sb="11" eb="13">
      <t>コウカ</t>
    </rPh>
    <rPh sb="14" eb="17">
      <t>ユウキブツ</t>
    </rPh>
    <rPh sb="17" eb="19">
      <t>ショリ</t>
    </rPh>
    <rPh sb="20" eb="22">
      <t>リヨウ</t>
    </rPh>
    <rPh sb="22" eb="24">
      <t>シセツ</t>
    </rPh>
    <rPh sb="42" eb="44">
      <t>コウシュ</t>
    </rPh>
    <rPh sb="44" eb="46">
      <t>サクモツ</t>
    </rPh>
    <rPh sb="46" eb="49">
      <t>ショウキボ</t>
    </rPh>
    <rPh sb="49" eb="51">
      <t>トチ</t>
    </rPh>
    <rPh sb="51" eb="53">
      <t>キバン</t>
    </rPh>
    <rPh sb="53" eb="55">
      <t>セイビ</t>
    </rPh>
    <rPh sb="56" eb="58">
      <t>ジョウカ</t>
    </rPh>
    <rPh sb="58" eb="60">
      <t>ショリ</t>
    </rPh>
    <rPh sb="60" eb="62">
      <t>シセツ</t>
    </rPh>
    <rPh sb="63" eb="65">
      <t>ダッシュウ</t>
    </rPh>
    <rPh sb="65" eb="67">
      <t>シセツ</t>
    </rPh>
    <phoneticPr fontId="3"/>
  </si>
  <si>
    <t>大率</t>
    <rPh sb="0" eb="1">
      <t>カクダイ</t>
    </rPh>
    <rPh sb="1" eb="2">
      <t>リツ</t>
    </rPh>
    <phoneticPr fontId="3"/>
  </si>
  <si>
    <t xml:space="preserve"> ②／①</t>
    <phoneticPr fontId="3"/>
  </si>
  <si>
    <t>ｋ＝</t>
    <phoneticPr fontId="3"/>
  </si>
  <si>
    <t>平均</t>
    <rPh sb="0" eb="2">
      <t>ヘイキン</t>
    </rPh>
    <phoneticPr fontId="3"/>
  </si>
  <si>
    <t>　　　ａ　施設等の導入によるコスト節減効果</t>
    <rPh sb="5" eb="7">
      <t>シセツ</t>
    </rPh>
    <rPh sb="7" eb="8">
      <t>トウ</t>
    </rPh>
    <rPh sb="9" eb="11">
      <t>ドウニュウ</t>
    </rPh>
    <rPh sb="17" eb="19">
      <t>セツゲン</t>
    </rPh>
    <rPh sb="19" eb="21">
      <t>コウカ</t>
    </rPh>
    <phoneticPr fontId="3"/>
  </si>
  <si>
    <t>　　　　ⅰ　労働費</t>
    <rPh sb="6" eb="9">
      <t>ロウドウヒ</t>
    </rPh>
    <phoneticPr fontId="3"/>
  </si>
  <si>
    <t>①*②</t>
    <phoneticPr fontId="3"/>
  </si>
  <si>
    <t>③*④</t>
    <phoneticPr fontId="3"/>
  </si>
  <si>
    <t>（hr／10a）</t>
    <phoneticPr fontId="3"/>
  </si>
  <si>
    <t>(ha）</t>
    <phoneticPr fontId="3"/>
  </si>
  <si>
    <t xml:space="preserve"> (hr)</t>
    <phoneticPr fontId="3"/>
  </si>
  <si>
    <t>（円／hr）</t>
    <rPh sb="1" eb="2">
      <t>エン</t>
    </rPh>
    <phoneticPr fontId="3"/>
  </si>
  <si>
    <t>　　　　ⅱ　光熱動力費</t>
    <rPh sb="6" eb="8">
      <t>コウネツ</t>
    </rPh>
    <rPh sb="8" eb="11">
      <t>ドウリョクヒ</t>
    </rPh>
    <phoneticPr fontId="3"/>
  </si>
  <si>
    <t>熱力費</t>
    <rPh sb="0" eb="1">
      <t>ネツ</t>
    </rPh>
    <rPh sb="1" eb="2">
      <t>チカラ</t>
    </rPh>
    <rPh sb="2" eb="3">
      <t>ヒ</t>
    </rPh>
    <phoneticPr fontId="3"/>
  </si>
  <si>
    <t>熱動力費</t>
    <rPh sb="0" eb="1">
      <t>ネツ</t>
    </rPh>
    <rPh sb="1" eb="3">
      <t>ドウリョク</t>
    </rPh>
    <rPh sb="3" eb="4">
      <t>ヒ</t>
    </rPh>
    <phoneticPr fontId="3"/>
  </si>
  <si>
    <t>（③’+④）*</t>
    <phoneticPr fontId="3"/>
  </si>
  <si>
    <t>ｋ-⑤</t>
    <phoneticPr fontId="3"/>
  </si>
  <si>
    <t xml:space="preserve"> (千円)</t>
    <phoneticPr fontId="3"/>
  </si>
  <si>
    <t>　　　　ⅲ　諸資材費</t>
    <rPh sb="6" eb="7">
      <t>ショ</t>
    </rPh>
    <rPh sb="7" eb="10">
      <t>シザイヒ</t>
    </rPh>
    <phoneticPr fontId="3"/>
  </si>
  <si>
    <t>袋・箱代</t>
    <rPh sb="0" eb="1">
      <t>フクロ</t>
    </rPh>
    <rPh sb="2" eb="3">
      <t>ハコ</t>
    </rPh>
    <rPh sb="3" eb="4">
      <t>ダイ</t>
    </rPh>
    <phoneticPr fontId="3"/>
  </si>
  <si>
    <t>肥料費</t>
    <rPh sb="0" eb="2">
      <t>ヒリョウ</t>
    </rPh>
    <rPh sb="2" eb="3">
      <t>ヒ</t>
    </rPh>
    <phoneticPr fontId="3"/>
  </si>
  <si>
    <t>その他</t>
    <rPh sb="0" eb="3">
      <t>ソノタ</t>
    </rPh>
    <phoneticPr fontId="3"/>
  </si>
  <si>
    <t>作付面績</t>
    <rPh sb="0" eb="2">
      <t>サクツ</t>
    </rPh>
    <rPh sb="2" eb="3">
      <t>メン</t>
    </rPh>
    <rPh sb="3" eb="4">
      <t>セキ</t>
    </rPh>
    <phoneticPr fontId="3"/>
  </si>
  <si>
    <t>係る諸資材費</t>
    <rPh sb="0" eb="1">
      <t>カカ</t>
    </rPh>
    <rPh sb="2" eb="3">
      <t>ショ</t>
    </rPh>
    <rPh sb="3" eb="6">
      <t>シザイヒ</t>
    </rPh>
    <phoneticPr fontId="3"/>
  </si>
  <si>
    <t xml:space="preserve">       </t>
    <phoneticPr fontId="3"/>
  </si>
  <si>
    <t>(千円)</t>
    <phoneticPr fontId="3"/>
  </si>
  <si>
    <t>　　　　ⅳ　維持管理費</t>
    <rPh sb="6" eb="8">
      <t>イジ</t>
    </rPh>
    <rPh sb="8" eb="10">
      <t>カンリ</t>
    </rPh>
    <rPh sb="10" eb="11">
      <t>ヒ</t>
    </rPh>
    <phoneticPr fontId="3"/>
  </si>
  <si>
    <t>　維持修繕費</t>
    <rPh sb="1" eb="3">
      <t>イジ</t>
    </rPh>
    <rPh sb="3" eb="5">
      <t>シュウゼン</t>
    </rPh>
    <rPh sb="5" eb="6">
      <t>ヒ</t>
    </rPh>
    <phoneticPr fontId="3"/>
  </si>
  <si>
    <t>　　　ｂ　有機物処理・利用施設、用土等供給施設で供給される資材を利用することによる受益農業者のコスト節減効果</t>
    <rPh sb="5" eb="8">
      <t>ユウキブツ</t>
    </rPh>
    <rPh sb="8" eb="10">
      <t>ショリ</t>
    </rPh>
    <rPh sb="11" eb="13">
      <t>リヨウ</t>
    </rPh>
    <rPh sb="13" eb="15">
      <t>シセツ</t>
    </rPh>
    <rPh sb="16" eb="19">
      <t>ヨウドトウ</t>
    </rPh>
    <rPh sb="19" eb="21">
      <t>キョウキュウ</t>
    </rPh>
    <rPh sb="21" eb="23">
      <t>シセツ</t>
    </rPh>
    <rPh sb="24" eb="26">
      <t>キョウキュウ</t>
    </rPh>
    <rPh sb="29" eb="31">
      <t>シザイ</t>
    </rPh>
    <rPh sb="32" eb="34">
      <t>リヨウ</t>
    </rPh>
    <rPh sb="41" eb="43">
      <t>ジュエキ</t>
    </rPh>
    <rPh sb="43" eb="46">
      <t>ノウギョウシャ</t>
    </rPh>
    <rPh sb="50" eb="52">
      <t>セツゲン</t>
    </rPh>
    <rPh sb="52" eb="54">
      <t>コウカ</t>
    </rPh>
    <phoneticPr fontId="3"/>
  </si>
  <si>
    <t>肥料削減</t>
    <rPh sb="0" eb="2">
      <t>ヒリョウ</t>
    </rPh>
    <rPh sb="2" eb="4">
      <t>サクゲン</t>
    </rPh>
    <phoneticPr fontId="3"/>
  </si>
  <si>
    <t>土壌改良資材削減</t>
    <rPh sb="0" eb="2">
      <t>ドジョウ</t>
    </rPh>
    <rPh sb="2" eb="4">
      <t>カイリョウ</t>
    </rPh>
    <rPh sb="4" eb="6">
      <t>シザイ</t>
    </rPh>
    <rPh sb="6" eb="8">
      <t>サクゲン</t>
    </rPh>
    <phoneticPr fontId="3"/>
  </si>
  <si>
    <t>有機物投入増加</t>
    <rPh sb="0" eb="3">
      <t>ユウキブツ</t>
    </rPh>
    <rPh sb="3" eb="5">
      <t>トウニュウ</t>
    </rPh>
    <rPh sb="5" eb="7">
      <t>ゾウカ</t>
    </rPh>
    <phoneticPr fontId="3"/>
  </si>
  <si>
    <t>⑦有機物増加</t>
    <rPh sb="1" eb="4">
      <t>ユウキブツ</t>
    </rPh>
    <rPh sb="4" eb="6">
      <t>ゾウカ</t>
    </rPh>
    <phoneticPr fontId="3"/>
  </si>
  <si>
    <t>⑧有機物購入</t>
    <rPh sb="1" eb="4">
      <t>ユウキブツ</t>
    </rPh>
    <rPh sb="4" eb="6">
      <t>コウニュウ</t>
    </rPh>
    <phoneticPr fontId="3"/>
  </si>
  <si>
    <t xml:space="preserve"> 価</t>
    <rPh sb="1" eb="2">
      <t>タンカ</t>
    </rPh>
    <phoneticPr fontId="3"/>
  </si>
  <si>
    <t>①*②*⑩</t>
    <phoneticPr fontId="3"/>
  </si>
  <si>
    <t>材単価</t>
    <rPh sb="0" eb="1">
      <t>シザイ</t>
    </rPh>
    <rPh sb="1" eb="3">
      <t>タンカ</t>
    </rPh>
    <phoneticPr fontId="3"/>
  </si>
  <si>
    <t>④*⑤*⑩</t>
    <phoneticPr fontId="3"/>
  </si>
  <si>
    <t>予定量</t>
    <rPh sb="0" eb="2">
      <t>ヨテイ</t>
    </rPh>
    <rPh sb="2" eb="3">
      <t>ヨテイリョウ</t>
    </rPh>
    <phoneticPr fontId="3"/>
  </si>
  <si>
    <t xml:space="preserve"> （袋/ha）</t>
    <rPh sb="2" eb="3">
      <t>フクロ</t>
    </rPh>
    <phoneticPr fontId="3"/>
  </si>
  <si>
    <t>（t/ha）</t>
    <phoneticPr fontId="3"/>
  </si>
  <si>
    <t>（円/ t ）</t>
    <rPh sb="1" eb="2">
      <t>エン</t>
    </rPh>
    <phoneticPr fontId="3"/>
  </si>
  <si>
    <t>注：有機物とは、堆きゅう肥、生ゴミ、作物残さ等を含むものとする。</t>
    <rPh sb="0" eb="1">
      <t>チュウ</t>
    </rPh>
    <rPh sb="2" eb="5">
      <t>ユウキブツ</t>
    </rPh>
    <rPh sb="8" eb="9">
      <t>ウズタカ</t>
    </rPh>
    <rPh sb="12" eb="13">
      <t>ヒ</t>
    </rPh>
    <rPh sb="14" eb="15">
      <t>ショウ</t>
    </rPh>
    <rPh sb="18" eb="20">
      <t>サクモツ</t>
    </rPh>
    <rPh sb="20" eb="21">
      <t>ザン</t>
    </rPh>
    <rPh sb="22" eb="23">
      <t>トウ</t>
    </rPh>
    <rPh sb="24" eb="25">
      <t>フク</t>
    </rPh>
    <phoneticPr fontId="3"/>
  </si>
  <si>
    <t>肥料削減、土壌改良資財削減の欄に該当しない場合にも、有機物投入増加の欄には記入する。</t>
    <rPh sb="0" eb="2">
      <t>ヒリョウ</t>
    </rPh>
    <rPh sb="2" eb="4">
      <t>サクゲン</t>
    </rPh>
    <rPh sb="5" eb="7">
      <t>ドジョウ</t>
    </rPh>
    <rPh sb="7" eb="9">
      <t>カイリョウ</t>
    </rPh>
    <rPh sb="9" eb="11">
      <t>シザイ</t>
    </rPh>
    <rPh sb="11" eb="13">
      <t>サクゲン</t>
    </rPh>
    <rPh sb="14" eb="15">
      <t>ラン</t>
    </rPh>
    <rPh sb="16" eb="18">
      <t>ガイトウ</t>
    </rPh>
    <rPh sb="21" eb="23">
      <t>バアイ</t>
    </rPh>
    <rPh sb="26" eb="29">
      <t>ユウキブツ</t>
    </rPh>
    <rPh sb="29" eb="31">
      <t>トウニュウ</t>
    </rPh>
    <rPh sb="31" eb="33">
      <t>ゾウカ</t>
    </rPh>
    <rPh sb="34" eb="35">
      <t>ラン</t>
    </rPh>
    <rPh sb="37" eb="39">
      <t>キニュウ</t>
    </rPh>
    <phoneticPr fontId="3"/>
  </si>
  <si>
    <t>⑦*⑧*⑩</t>
    <phoneticPr fontId="3"/>
  </si>
  <si>
    <t xml:space="preserve"> ③'+⑥'-⑨'</t>
    <phoneticPr fontId="3"/>
  </si>
  <si>
    <t>　　　ｃ　導入機械・施設における作業以外の関連作業に係るコスト節減効果</t>
    <rPh sb="5" eb="7">
      <t>ドウニュウ</t>
    </rPh>
    <rPh sb="7" eb="9">
      <t>キカイ</t>
    </rPh>
    <rPh sb="10" eb="12">
      <t>シセツ</t>
    </rPh>
    <rPh sb="16" eb="18">
      <t>サギョウ</t>
    </rPh>
    <rPh sb="18" eb="20">
      <t>イガイ</t>
    </rPh>
    <rPh sb="21" eb="23">
      <t>カンレン</t>
    </rPh>
    <rPh sb="23" eb="25">
      <t>サギョウ</t>
    </rPh>
    <rPh sb="26" eb="27">
      <t>カカ</t>
    </rPh>
    <rPh sb="31" eb="33">
      <t>セツゲン</t>
    </rPh>
    <rPh sb="33" eb="35">
      <t>コウカ</t>
    </rPh>
    <phoneticPr fontId="3"/>
  </si>
  <si>
    <t xml:space="preserve">  各規模階層</t>
    <rPh sb="2" eb="3">
      <t>カク</t>
    </rPh>
    <rPh sb="3" eb="4">
      <t>キボ</t>
    </rPh>
    <rPh sb="4" eb="5">
      <t>キボ</t>
    </rPh>
    <rPh sb="5" eb="7">
      <t>カイソウ</t>
    </rPh>
    <phoneticPr fontId="3"/>
  </si>
  <si>
    <t xml:space="preserve">  平均作業コ</t>
    <rPh sb="2" eb="4">
      <t>ヘイキン</t>
    </rPh>
    <rPh sb="4" eb="6">
      <t>サギョウ</t>
    </rPh>
    <phoneticPr fontId="3"/>
  </si>
  <si>
    <t>　の作業面積</t>
    <rPh sb="2" eb="4">
      <t>サギョウ</t>
    </rPh>
    <rPh sb="4" eb="6">
      <t>メンセキ</t>
    </rPh>
    <phoneticPr fontId="3"/>
  </si>
  <si>
    <t>（千円/ha）</t>
    <rPh sb="1" eb="2">
      <t>セン</t>
    </rPh>
    <rPh sb="2" eb="3">
      <t>エン</t>
    </rPh>
    <phoneticPr fontId="3"/>
  </si>
  <si>
    <t xml:space="preserve"> (千円/ha）</t>
    <rPh sb="2" eb="4">
      <t>センエン</t>
    </rPh>
    <phoneticPr fontId="3"/>
  </si>
  <si>
    <t>○～○ｈａ</t>
    <phoneticPr fontId="3"/>
  </si>
  <si>
    <t>…</t>
    <phoneticPr fontId="3"/>
  </si>
  <si>
    <t>③’事業実施前の作業コスト合計</t>
    <rPh sb="2" eb="4">
      <t>ジギョウ</t>
    </rPh>
    <rPh sb="4" eb="6">
      <t>ジッシ</t>
    </rPh>
    <rPh sb="6" eb="7">
      <t>マエ</t>
    </rPh>
    <rPh sb="8" eb="10">
      <t>サギョウ</t>
    </rPh>
    <rPh sb="13" eb="14">
      <t>ゴウ</t>
    </rPh>
    <rPh sb="14" eb="15">
      <t>ケイ</t>
    </rPh>
    <phoneticPr fontId="3"/>
  </si>
  <si>
    <t>⑤’事業実施後の作業コスト合計</t>
    <rPh sb="2" eb="4">
      <t>ジギョウ</t>
    </rPh>
    <rPh sb="4" eb="6">
      <t>ジッシ</t>
    </rPh>
    <rPh sb="6" eb="7">
      <t>ゴ</t>
    </rPh>
    <rPh sb="8" eb="10">
      <t>サギョウ</t>
    </rPh>
    <rPh sb="13" eb="15">
      <t>ゴウケイ</t>
    </rPh>
    <phoneticPr fontId="3"/>
  </si>
  <si>
    <t>　　  ｄ　生産コスト節減効果合計</t>
    <rPh sb="6" eb="8">
      <t>セイサン</t>
    </rPh>
    <rPh sb="11" eb="13">
      <t>セツゲン</t>
    </rPh>
    <rPh sb="13" eb="15">
      <t>コウカ</t>
    </rPh>
    <rPh sb="15" eb="17">
      <t>ゴウケイ</t>
    </rPh>
    <phoneticPr fontId="3"/>
  </si>
  <si>
    <t>単位：千円</t>
  </si>
  <si>
    <t>　a　施設等の導入によるコスト節減効果</t>
    <phoneticPr fontId="3"/>
  </si>
  <si>
    <t>　b　有機物処理・利用施設、用土等供給施設により供給される資材を利用することによるコスト節減効果</t>
    <rPh sb="3" eb="6">
      <t>ユウキブツ</t>
    </rPh>
    <rPh sb="6" eb="8">
      <t>ショリ</t>
    </rPh>
    <rPh sb="9" eb="11">
      <t>リヨウ</t>
    </rPh>
    <rPh sb="11" eb="13">
      <t>シセツ</t>
    </rPh>
    <rPh sb="24" eb="26">
      <t>キョウキュウ</t>
    </rPh>
    <rPh sb="29" eb="31">
      <t>シザイ</t>
    </rPh>
    <rPh sb="32" eb="34">
      <t>リヨウ</t>
    </rPh>
    <rPh sb="44" eb="46">
      <t>セツゲン</t>
    </rPh>
    <rPh sb="46" eb="48">
      <t>コウカ</t>
    </rPh>
    <phoneticPr fontId="3"/>
  </si>
  <si>
    <t>　c　導入機械・施設における作業以外の関連作業に係るコスト節減効果</t>
    <rPh sb="3" eb="5">
      <t>ドウニュウ</t>
    </rPh>
    <rPh sb="5" eb="7">
      <t>キカイ</t>
    </rPh>
    <rPh sb="8" eb="10">
      <t>シセツ</t>
    </rPh>
    <rPh sb="14" eb="16">
      <t>サギョウ</t>
    </rPh>
    <rPh sb="16" eb="18">
      <t>イガイ</t>
    </rPh>
    <rPh sb="19" eb="21">
      <t>カンレン</t>
    </rPh>
    <rPh sb="21" eb="23">
      <t>サギョウ</t>
    </rPh>
    <rPh sb="24" eb="25">
      <t>カカ</t>
    </rPh>
    <rPh sb="29" eb="31">
      <t>セツゲン</t>
    </rPh>
    <rPh sb="31" eb="33">
      <t>コウカ</t>
    </rPh>
    <phoneticPr fontId="3"/>
  </si>
  <si>
    <t>　　計</t>
    <rPh sb="2" eb="3">
      <t>ケイ</t>
    </rPh>
    <phoneticPr fontId="3"/>
  </si>
  <si>
    <t>　（ウ）品質向上効果</t>
    <rPh sb="4" eb="6">
      <t>ヒンシツ</t>
    </rPh>
    <rPh sb="6" eb="8">
      <t>コウジョウ</t>
    </rPh>
    <rPh sb="8" eb="10">
      <t>コウカ</t>
    </rPh>
    <phoneticPr fontId="3"/>
  </si>
  <si>
    <t>　　　ａ　生産農産物の品質向上効果（有機物処理・利用施設、耕種作物小規模土地基盤整備）</t>
    <rPh sb="5" eb="7">
      <t>セイサン</t>
    </rPh>
    <rPh sb="7" eb="10">
      <t>ノウサンブツ</t>
    </rPh>
    <rPh sb="11" eb="13">
      <t>ヒンシツ</t>
    </rPh>
    <rPh sb="13" eb="15">
      <t>コウジョウ</t>
    </rPh>
    <rPh sb="15" eb="17">
      <t>コウカ</t>
    </rPh>
    <rPh sb="18" eb="21">
      <t>ユウキブツ</t>
    </rPh>
    <rPh sb="21" eb="23">
      <t>ショリ</t>
    </rPh>
    <rPh sb="24" eb="26">
      <t>リヨウ</t>
    </rPh>
    <rPh sb="26" eb="28">
      <t>シセツ</t>
    </rPh>
    <rPh sb="29" eb="31">
      <t>コウシュ</t>
    </rPh>
    <rPh sb="31" eb="33">
      <t>サクモツ</t>
    </rPh>
    <rPh sb="33" eb="36">
      <t>ショウキボ</t>
    </rPh>
    <rPh sb="36" eb="38">
      <t>トチ</t>
    </rPh>
    <rPh sb="38" eb="40">
      <t>キバン</t>
    </rPh>
    <rPh sb="40" eb="42">
      <t>セイビ</t>
    </rPh>
    <phoneticPr fontId="3"/>
  </si>
  <si>
    <t xml:space="preserve"> ⑤-④</t>
    <phoneticPr fontId="3"/>
  </si>
  <si>
    <t>③*⑥</t>
    <phoneticPr fontId="3"/>
  </si>
  <si>
    <t>(ｈa)</t>
    <phoneticPr fontId="3"/>
  </si>
  <si>
    <t>注：有機物処理・利用施設のうち、地域資源肥料化処理施設を整備する場合にあっては、作目名は「地域資源由来肥料」とし、①及び②の記載は不要とする。③は式に係わらず地域資源由来肥料の計画生産量を記載する。</t>
    <rPh sb="0" eb="1">
      <t>チュウ</t>
    </rPh>
    <phoneticPr fontId="3"/>
  </si>
  <si>
    <t>　（エ）生産力増加効果</t>
    <rPh sb="4" eb="7">
      <t>セイサンリョク</t>
    </rPh>
    <rPh sb="7" eb="9">
      <t>ゾウカ</t>
    </rPh>
    <rPh sb="9" eb="11">
      <t>コウカ</t>
    </rPh>
    <phoneticPr fontId="3"/>
  </si>
  <si>
    <t>　　　ａ　施設等の導入による生産力増加効果（有機物処理・利用施設、耕種作物小規模土地基盤整備）</t>
    <rPh sb="5" eb="7">
      <t>シセツ</t>
    </rPh>
    <rPh sb="7" eb="8">
      <t>トウ</t>
    </rPh>
    <rPh sb="9" eb="11">
      <t>ドウニュウ</t>
    </rPh>
    <rPh sb="14" eb="17">
      <t>セイサンリョク</t>
    </rPh>
    <rPh sb="17" eb="19">
      <t>ゾウカ</t>
    </rPh>
    <rPh sb="19" eb="21">
      <t>コウカ</t>
    </rPh>
    <rPh sb="22" eb="25">
      <t>ユウキブツ</t>
    </rPh>
    <rPh sb="25" eb="27">
      <t>ショリ</t>
    </rPh>
    <rPh sb="28" eb="30">
      <t>リヨウ</t>
    </rPh>
    <rPh sb="30" eb="32">
      <t>シセツ</t>
    </rPh>
    <rPh sb="33" eb="35">
      <t>コウシュ</t>
    </rPh>
    <rPh sb="35" eb="37">
      <t>サクモツ</t>
    </rPh>
    <phoneticPr fontId="3"/>
  </si>
  <si>
    <t>（kg）</t>
    <phoneticPr fontId="3"/>
  </si>
  <si>
    <t>⑩生産コスト節減効果（労働費）との重複</t>
    <rPh sb="1" eb="3">
      <t>セイサン</t>
    </rPh>
    <rPh sb="6" eb="8">
      <t>セツゲン</t>
    </rPh>
    <rPh sb="8" eb="10">
      <t>コウカ</t>
    </rPh>
    <rPh sb="11" eb="14">
      <t>ロウドウヒ</t>
    </rPh>
    <rPh sb="17" eb="19">
      <t>チョウフク</t>
    </rPh>
    <phoneticPr fontId="3"/>
  </si>
  <si>
    <t>②の計画作付面積の具体的な見込</t>
    <rPh sb="2" eb="4">
      <t>ケイカク</t>
    </rPh>
    <rPh sb="4" eb="6">
      <t>サクツ</t>
    </rPh>
    <rPh sb="6" eb="8">
      <t>メンセキ</t>
    </rPh>
    <rPh sb="9" eb="12">
      <t>グタイテキ</t>
    </rPh>
    <rPh sb="13" eb="15">
      <t>ミコ</t>
    </rPh>
    <phoneticPr fontId="3"/>
  </si>
  <si>
    <t>④の計画単収の具体的な見込</t>
    <rPh sb="2" eb="4">
      <t>ケイカク</t>
    </rPh>
    <rPh sb="4" eb="6">
      <t>タンシュウ</t>
    </rPh>
    <rPh sb="7" eb="10">
      <t>グタイテキ</t>
    </rPh>
    <rPh sb="11" eb="13">
      <t>ミコ</t>
    </rPh>
    <phoneticPr fontId="3"/>
  </si>
  <si>
    <t>　（オ）副産物産出効果（バイオディーゼル燃料製造供給施設）</t>
    <rPh sb="4" eb="7">
      <t>フクサンブツ</t>
    </rPh>
    <rPh sb="7" eb="9">
      <t>サンシュツ</t>
    </rPh>
    <rPh sb="9" eb="11">
      <t>コウカ</t>
    </rPh>
    <phoneticPr fontId="3"/>
  </si>
  <si>
    <t>項　　　目</t>
    <rPh sb="0" eb="1">
      <t>コウ</t>
    </rPh>
    <rPh sb="4" eb="5">
      <t>メ</t>
    </rPh>
    <phoneticPr fontId="3"/>
  </si>
  <si>
    <t>数値</t>
    <rPh sb="0" eb="2">
      <t>スウチ</t>
    </rPh>
    <phoneticPr fontId="3"/>
  </si>
  <si>
    <t>単位</t>
    <rPh sb="0" eb="2">
      <t>タンイ</t>
    </rPh>
    <phoneticPr fontId="3"/>
  </si>
  <si>
    <t>備考（算出根拠）</t>
    <rPh sb="0" eb="2">
      <t>ビコウ</t>
    </rPh>
    <rPh sb="3" eb="5">
      <t>サンシュツ</t>
    </rPh>
    <rPh sb="5" eb="7">
      <t>コンキョ</t>
    </rPh>
    <phoneticPr fontId="3"/>
  </si>
  <si>
    <t>事業実施前に同じ副産物を販売していた場合の売上高</t>
    <rPh sb="0" eb="2">
      <t>ジギョウ</t>
    </rPh>
    <rPh sb="2" eb="5">
      <t>ジッシマエ</t>
    </rPh>
    <rPh sb="6" eb="7">
      <t>オナ</t>
    </rPh>
    <rPh sb="8" eb="11">
      <t>フクサンブツ</t>
    </rPh>
    <rPh sb="12" eb="14">
      <t>ハンバイ</t>
    </rPh>
    <rPh sb="18" eb="20">
      <t>バアイ</t>
    </rPh>
    <rPh sb="21" eb="24">
      <t>ウリアゲダカ</t>
    </rPh>
    <phoneticPr fontId="3"/>
  </si>
  <si>
    <t>販売予定数量</t>
    <rPh sb="0" eb="2">
      <t>ハンバイ</t>
    </rPh>
    <rPh sb="2" eb="4">
      <t>ヨテイ</t>
    </rPh>
    <rPh sb="4" eb="6">
      <t>スウリョウ</t>
    </rPh>
    <phoneticPr fontId="3"/>
  </si>
  <si>
    <t>販売予定単価</t>
    <rPh sb="0" eb="2">
      <t>ハンバイ</t>
    </rPh>
    <rPh sb="2" eb="4">
      <t>ヨテイ</t>
    </rPh>
    <rPh sb="4" eb="6">
      <t>タンカ</t>
    </rPh>
    <phoneticPr fontId="3"/>
  </si>
  <si>
    <t>千円/ｔ</t>
    <rPh sb="0" eb="1">
      <t>セン</t>
    </rPh>
    <rPh sb="1" eb="2">
      <t>エン</t>
    </rPh>
    <phoneticPr fontId="3"/>
  </si>
  <si>
    <t>副産物産出効果額</t>
    <rPh sb="0" eb="3">
      <t>フクサンブツ</t>
    </rPh>
    <rPh sb="3" eb="5">
      <t>サンシュツ</t>
    </rPh>
    <rPh sb="5" eb="7">
      <t>コウカ</t>
    </rPh>
    <rPh sb="7" eb="8">
      <t>ガク</t>
    </rPh>
    <phoneticPr fontId="3"/>
  </si>
  <si>
    <t>④＝②×③－①</t>
    <phoneticPr fontId="3"/>
  </si>
  <si>
    <t>千円/年</t>
    <rPh sb="0" eb="2">
      <t>センエン</t>
    </rPh>
    <rPh sb="3" eb="4">
      <t>ネン</t>
    </rPh>
    <phoneticPr fontId="3"/>
  </si>
  <si>
    <t>　（カ）生産力維持効果</t>
    <rPh sb="4" eb="7">
      <t>セイサンリョク</t>
    </rPh>
    <rPh sb="7" eb="9">
      <t>イジ</t>
    </rPh>
    <rPh sb="9" eb="11">
      <t>コウカ</t>
    </rPh>
    <phoneticPr fontId="3"/>
  </si>
  <si>
    <t>　　　ａ　農業生産を維持する効果（有機物処理・利用施設、耕種作物小規模土地基盤整備、バイオディーゼル燃料製造供給施設、浄化処理施設、脱臭施設）</t>
    <rPh sb="5" eb="7">
      <t>ノウギョウ</t>
    </rPh>
    <rPh sb="7" eb="8">
      <t>ショウ</t>
    </rPh>
    <rPh sb="8" eb="9">
      <t>サン</t>
    </rPh>
    <rPh sb="10" eb="12">
      <t>イジ</t>
    </rPh>
    <rPh sb="14" eb="16">
      <t>コウカ</t>
    </rPh>
    <rPh sb="17" eb="20">
      <t>ユウキブツ</t>
    </rPh>
    <rPh sb="20" eb="22">
      <t>ショリ</t>
    </rPh>
    <rPh sb="23" eb="25">
      <t>リヨウ</t>
    </rPh>
    <rPh sb="25" eb="27">
      <t>シセツ</t>
    </rPh>
    <rPh sb="28" eb="30">
      <t>コウシュ</t>
    </rPh>
    <rPh sb="30" eb="32">
      <t>サクモツ</t>
    </rPh>
    <rPh sb="32" eb="35">
      <t>ショウキボ</t>
    </rPh>
    <rPh sb="35" eb="37">
      <t>トチ</t>
    </rPh>
    <rPh sb="37" eb="39">
      <t>キバン</t>
    </rPh>
    <rPh sb="39" eb="41">
      <t>セイビ</t>
    </rPh>
    <rPh sb="59" eb="61">
      <t>ジョウカ</t>
    </rPh>
    <rPh sb="61" eb="63">
      <t>ショリ</t>
    </rPh>
    <rPh sb="63" eb="65">
      <t>シセツ</t>
    </rPh>
    <rPh sb="66" eb="68">
      <t>ダッシュウ</t>
    </rPh>
    <rPh sb="68" eb="70">
      <t>シセツ</t>
    </rPh>
    <phoneticPr fontId="3"/>
  </si>
  <si>
    <t>②機械施設を導入</t>
    <rPh sb="1" eb="3">
      <t>キカイ</t>
    </rPh>
    <rPh sb="3" eb="5">
      <t>シセツ</t>
    </rPh>
    <rPh sb="6" eb="8">
      <t>ドウニュウ</t>
    </rPh>
    <phoneticPr fontId="3"/>
  </si>
  <si>
    <t>②の把握方法及び作付減少の</t>
    <rPh sb="2" eb="4">
      <t>ハアク</t>
    </rPh>
    <rPh sb="4" eb="6">
      <t>ホウホウ</t>
    </rPh>
    <rPh sb="6" eb="7">
      <t>オヨ</t>
    </rPh>
    <rPh sb="8" eb="10">
      <t>サクツケ</t>
    </rPh>
    <rPh sb="10" eb="12">
      <t>ゲンショウ</t>
    </rPh>
    <phoneticPr fontId="3"/>
  </si>
  <si>
    <t xml:space="preserve"> しない場合の作</t>
    <rPh sb="4" eb="6">
      <t>バアイ</t>
    </rPh>
    <rPh sb="7" eb="8">
      <t>サク</t>
    </rPh>
    <phoneticPr fontId="3"/>
  </si>
  <si>
    <t>　理由</t>
    <rPh sb="1" eb="3">
      <t>リユウ</t>
    </rPh>
    <phoneticPr fontId="3"/>
  </si>
  <si>
    <t xml:space="preserve"> 付面積(見込)</t>
    <rPh sb="1" eb="2">
      <t>サクツケ</t>
    </rPh>
    <rPh sb="2" eb="4">
      <t>メンセキ</t>
    </rPh>
    <rPh sb="5" eb="7">
      <t>ミコ</t>
    </rPh>
    <phoneticPr fontId="3"/>
  </si>
  <si>
    <t>⑧生産コスト節減効果（労働費）との重複</t>
    <rPh sb="1" eb="3">
      <t>セイサン</t>
    </rPh>
    <rPh sb="6" eb="8">
      <t>セツゲン</t>
    </rPh>
    <rPh sb="8" eb="10">
      <t>コウカ</t>
    </rPh>
    <rPh sb="11" eb="14">
      <t>ロウドウヒ</t>
    </rPh>
    <rPh sb="17" eb="19">
      <t>チョウフク</t>
    </rPh>
    <phoneticPr fontId="3"/>
  </si>
  <si>
    <t>⑨*⑩</t>
    <phoneticPr fontId="3"/>
  </si>
  <si>
    <t xml:space="preserve"> (円)</t>
    <rPh sb="2" eb="3">
      <t>エン</t>
    </rPh>
    <phoneticPr fontId="3"/>
  </si>
  <si>
    <t>　　　ｂ　土壌生産力を維持する効果</t>
    <rPh sb="5" eb="7">
      <t>ドジョウ</t>
    </rPh>
    <rPh sb="7" eb="10">
      <t>セイサンリョク</t>
    </rPh>
    <rPh sb="11" eb="13">
      <t>イジ</t>
    </rPh>
    <rPh sb="15" eb="17">
      <t>コウカ</t>
    </rPh>
    <phoneticPr fontId="3"/>
  </si>
  <si>
    <t>　　　　　　（耕種作物小規模土地基盤整備）</t>
    <rPh sb="7" eb="9">
      <t>コウシュ</t>
    </rPh>
    <rPh sb="9" eb="11">
      <t>サクモツ</t>
    </rPh>
    <rPh sb="11" eb="14">
      <t>ショウキボ</t>
    </rPh>
    <rPh sb="14" eb="16">
      <t>トチ</t>
    </rPh>
    <rPh sb="16" eb="18">
      <t>キバン</t>
    </rPh>
    <rPh sb="18" eb="20">
      <t>セイビ</t>
    </rPh>
    <phoneticPr fontId="3"/>
  </si>
  <si>
    <t>⑦事業を取り組</t>
    <rPh sb="1" eb="3">
      <t>ジギョウ</t>
    </rPh>
    <rPh sb="4" eb="5">
      <t>ト</t>
    </rPh>
    <rPh sb="6" eb="7">
      <t>ク</t>
    </rPh>
    <phoneticPr fontId="3"/>
  </si>
  <si>
    <t>　まない場合の</t>
    <rPh sb="4" eb="6">
      <t>バアイ</t>
    </rPh>
    <phoneticPr fontId="3"/>
  </si>
  <si>
    <t>まない場合の販</t>
    <rPh sb="3" eb="5">
      <t>バアイ</t>
    </rPh>
    <rPh sb="6" eb="7">
      <t>ハン</t>
    </rPh>
    <phoneticPr fontId="3"/>
  </si>
  <si>
    <t>売額①*③*⑤</t>
    <rPh sb="1" eb="2">
      <t>ガク</t>
    </rPh>
    <phoneticPr fontId="3"/>
  </si>
  <si>
    <t>ha</t>
    <phoneticPr fontId="3"/>
  </si>
  <si>
    <t>具体的な見込み方</t>
    <rPh sb="0" eb="3">
      <t>グタイテキ</t>
    </rPh>
    <rPh sb="4" eb="6">
      <t>ミコ</t>
    </rPh>
    <rPh sb="7" eb="8">
      <t>カタ</t>
    </rPh>
    <phoneticPr fontId="3"/>
  </si>
  <si>
    <t>単価の具体的な見込み方</t>
    <rPh sb="0" eb="2">
      <t>タンカ</t>
    </rPh>
    <rPh sb="3" eb="6">
      <t>グタイテキ</t>
    </rPh>
    <rPh sb="7" eb="9">
      <t>ミコ</t>
    </rPh>
    <rPh sb="10" eb="11">
      <t>カタ</t>
    </rPh>
    <phoneticPr fontId="3"/>
  </si>
  <si>
    <t>　　　ｃ　生産力維持効果計</t>
    <rPh sb="5" eb="8">
      <t>セイサンリョク</t>
    </rPh>
    <rPh sb="8" eb="10">
      <t>イジ</t>
    </rPh>
    <rPh sb="10" eb="12">
      <t>コウカ</t>
    </rPh>
    <rPh sb="12" eb="13">
      <t>ケイ</t>
    </rPh>
    <phoneticPr fontId="3"/>
  </si>
  <si>
    <t>　ａ　農業生産を維持する効果</t>
    <rPh sb="3" eb="5">
      <t>ノウギョウ</t>
    </rPh>
    <rPh sb="5" eb="6">
      <t>ショウ</t>
    </rPh>
    <rPh sb="6" eb="7">
      <t>サン</t>
    </rPh>
    <rPh sb="8" eb="10">
      <t>イジ</t>
    </rPh>
    <rPh sb="12" eb="14">
      <t>コウカ</t>
    </rPh>
    <phoneticPr fontId="3"/>
  </si>
  <si>
    <t>　ｂ　土壌生産力を維持する効果</t>
    <rPh sb="3" eb="5">
      <t>ドジョウ</t>
    </rPh>
    <rPh sb="5" eb="8">
      <t>セイサンリョク</t>
    </rPh>
    <rPh sb="9" eb="11">
      <t>イジ</t>
    </rPh>
    <rPh sb="13" eb="15">
      <t>コウカ</t>
    </rPh>
    <phoneticPr fontId="3"/>
  </si>
  <si>
    <t>　　オ）品質向上効果合計</t>
    <rPh sb="4" eb="6">
      <t>ヒンシツ</t>
    </rPh>
    <rPh sb="6" eb="8">
      <t>コウジョウ</t>
    </rPh>
    <rPh sb="8" eb="10">
      <t>コウカ</t>
    </rPh>
    <rPh sb="10" eb="12">
      <t>ゴウケイ</t>
    </rPh>
    <phoneticPr fontId="3"/>
  </si>
  <si>
    <t>（２）総合耐用年数の算出</t>
    <rPh sb="3" eb="5">
      <t>ソウゴウ</t>
    </rPh>
    <rPh sb="5" eb="7">
      <t>タイヨウ</t>
    </rPh>
    <rPh sb="7" eb="9">
      <t>ネンスウ</t>
    </rPh>
    <rPh sb="10" eb="12">
      <t>サンシュツ</t>
    </rPh>
    <phoneticPr fontId="2"/>
  </si>
  <si>
    <t>設　備　名</t>
    <rPh sb="0" eb="3">
      <t>セツビ</t>
    </rPh>
    <rPh sb="4" eb="5">
      <t>メイ</t>
    </rPh>
    <phoneticPr fontId="2"/>
  </si>
  <si>
    <t>①耐用年数</t>
    <rPh sb="1" eb="3">
      <t>タイヨウ</t>
    </rPh>
    <rPh sb="3" eb="5">
      <t>ネンスウ</t>
    </rPh>
    <phoneticPr fontId="2"/>
  </si>
  <si>
    <t>②工事費</t>
    <rPh sb="1" eb="4">
      <t>コウジヒ</t>
    </rPh>
    <phoneticPr fontId="2"/>
  </si>
  <si>
    <t>③年工事費</t>
    <rPh sb="1" eb="2">
      <t>ネンカン</t>
    </rPh>
    <rPh sb="2" eb="4">
      <t>コウジ</t>
    </rPh>
    <rPh sb="4" eb="5">
      <t>ショウキャクヒ</t>
    </rPh>
    <phoneticPr fontId="2"/>
  </si>
  <si>
    <t>備考</t>
    <rPh sb="0" eb="2">
      <t>ビコウ</t>
    </rPh>
    <phoneticPr fontId="2"/>
  </si>
  <si>
    <t>②/①</t>
    <phoneticPr fontId="2"/>
  </si>
  <si>
    <t>（年）</t>
    <rPh sb="1" eb="2">
      <t>ネン</t>
    </rPh>
    <phoneticPr fontId="2"/>
  </si>
  <si>
    <t>（千円）</t>
    <rPh sb="1" eb="2">
      <t>セン</t>
    </rPh>
    <rPh sb="2" eb="3">
      <t>センエン</t>
    </rPh>
    <phoneticPr fontId="2"/>
  </si>
  <si>
    <t>（千円）</t>
    <rPh sb="1" eb="3">
      <t>センエン</t>
    </rPh>
    <phoneticPr fontId="2"/>
  </si>
  <si>
    <t>整備事業小計Ⅰ</t>
    <rPh sb="0" eb="2">
      <t>セイビ</t>
    </rPh>
    <rPh sb="2" eb="4">
      <t>ジギョウ</t>
    </rPh>
    <rPh sb="4" eb="6">
      <t>ショウケイ</t>
    </rPh>
    <phoneticPr fontId="2"/>
  </si>
  <si>
    <t>推進事業に係る経費Ⅱ</t>
    <rPh sb="0" eb="2">
      <t>スイシン</t>
    </rPh>
    <rPh sb="2" eb="4">
      <t>ジギョウ</t>
    </rPh>
    <rPh sb="5" eb="6">
      <t>カカ</t>
    </rPh>
    <rPh sb="7" eb="9">
      <t>ケイヒ</t>
    </rPh>
    <phoneticPr fontId="2"/>
  </si>
  <si>
    <t>その他（設計書、工事雑費）Ⅲ</t>
    <rPh sb="2" eb="3">
      <t>タ</t>
    </rPh>
    <rPh sb="4" eb="7">
      <t>セッケイショ</t>
    </rPh>
    <rPh sb="8" eb="10">
      <t>コウジ</t>
    </rPh>
    <rPh sb="10" eb="12">
      <t>ザッピ</t>
    </rPh>
    <phoneticPr fontId="2"/>
  </si>
  <si>
    <t>合計（Ⅰ＋Ⅱ＋Ⅲ）</t>
    <rPh sb="0" eb="1">
      <t>ゴウ</t>
    </rPh>
    <rPh sb="1" eb="2">
      <t>ケイ</t>
    </rPh>
    <phoneticPr fontId="2"/>
  </si>
  <si>
    <t>②’工事費計</t>
    <rPh sb="2" eb="5">
      <t>コウジヒ</t>
    </rPh>
    <rPh sb="5" eb="6">
      <t>ケイ</t>
    </rPh>
    <phoneticPr fontId="2"/>
  </si>
  <si>
    <t>③’年工事費計</t>
    <rPh sb="2" eb="3">
      <t>ネン</t>
    </rPh>
    <rPh sb="3" eb="6">
      <t>コウジヒ</t>
    </rPh>
    <rPh sb="6" eb="7">
      <t>ケイ</t>
    </rPh>
    <phoneticPr fontId="2"/>
  </si>
  <si>
    <t>総合耐用年数＝②’／③’＝</t>
    <rPh sb="0" eb="2">
      <t>ソウゴウ</t>
    </rPh>
    <rPh sb="2" eb="4">
      <t>タイヨウ</t>
    </rPh>
    <rPh sb="4" eb="6">
      <t>ネンスウ</t>
    </rPh>
    <phoneticPr fontId="2"/>
  </si>
  <si>
    <t>年</t>
    <rPh sb="0" eb="1">
      <t>ネン</t>
    </rPh>
    <phoneticPr fontId="2"/>
  </si>
  <si>
    <t>（３）廃用損失額</t>
    <rPh sb="3" eb="5">
      <t>ハイヨウ</t>
    </rPh>
    <rPh sb="5" eb="8">
      <t>ソンシツガク</t>
    </rPh>
    <phoneticPr fontId="2"/>
  </si>
  <si>
    <t>名  称</t>
    <rPh sb="0" eb="4">
      <t>メイショウ</t>
    </rPh>
    <phoneticPr fontId="2"/>
  </si>
  <si>
    <t>損失額(千円)</t>
    <rPh sb="0" eb="2">
      <t>ソンシツ</t>
    </rPh>
    <rPh sb="2" eb="3">
      <t>ガク</t>
    </rPh>
    <rPh sb="4" eb="6">
      <t>センエン</t>
    </rPh>
    <phoneticPr fontId="2"/>
  </si>
  <si>
    <t>合　計</t>
    <rPh sb="0" eb="3">
      <t>ゴウケイ</t>
    </rPh>
    <phoneticPr fontId="2"/>
  </si>
  <si>
    <t>（４）投資効果の総括</t>
    <rPh sb="3" eb="5">
      <t>トウシ</t>
    </rPh>
    <rPh sb="5" eb="7">
      <t>コウカ</t>
    </rPh>
    <rPh sb="8" eb="10">
      <t>ソウカツ</t>
    </rPh>
    <phoneticPr fontId="2"/>
  </si>
  <si>
    <t>区　分</t>
    <rPh sb="0" eb="3">
      <t>クブン</t>
    </rPh>
    <phoneticPr fontId="2"/>
  </si>
  <si>
    <t>①総事業費</t>
    <rPh sb="1" eb="4">
      <t>ソウジギョウ</t>
    </rPh>
    <rPh sb="4" eb="5">
      <t>ヒ</t>
    </rPh>
    <phoneticPr fontId="2"/>
  </si>
  <si>
    <t>千円</t>
    <rPh sb="0" eb="2">
      <t>センエン</t>
    </rPh>
    <phoneticPr fontId="2"/>
  </si>
  <si>
    <t>　　うち整備事業に係るもの</t>
    <rPh sb="4" eb="6">
      <t>セイビ</t>
    </rPh>
    <rPh sb="6" eb="8">
      <t>ジギョウ</t>
    </rPh>
    <rPh sb="9" eb="10">
      <t>カカ</t>
    </rPh>
    <phoneticPr fontId="2"/>
  </si>
  <si>
    <t>　　うち推進事業に係るもの</t>
    <rPh sb="4" eb="6">
      <t>スイシン</t>
    </rPh>
    <rPh sb="6" eb="8">
      <t>ジギョウ</t>
    </rPh>
    <rPh sb="9" eb="10">
      <t>カカ</t>
    </rPh>
    <phoneticPr fontId="2"/>
  </si>
  <si>
    <t>②年総効果額</t>
    <rPh sb="1" eb="2">
      <t>ネン</t>
    </rPh>
    <rPh sb="2" eb="3">
      <t>ソウ</t>
    </rPh>
    <rPh sb="3" eb="6">
      <t>コウカガク</t>
    </rPh>
    <phoneticPr fontId="2"/>
  </si>
  <si>
    <t>　　　千円／年</t>
    <rPh sb="3" eb="5">
      <t>センエン</t>
    </rPh>
    <rPh sb="6" eb="7">
      <t>ネン</t>
    </rPh>
    <phoneticPr fontId="2"/>
  </si>
  <si>
    <t>(増設の場合又は同時に他</t>
    <rPh sb="1" eb="3">
      <t>ゾウセツ</t>
    </rPh>
    <rPh sb="4" eb="5">
      <t>バアイ</t>
    </rPh>
    <rPh sb="6" eb="7">
      <t>マタ</t>
    </rPh>
    <rPh sb="11" eb="12">
      <t>ホカ</t>
    </rPh>
    <phoneticPr fontId="2"/>
  </si>
  <si>
    <t>　　　千円／年(本事業の総事業費)</t>
    <rPh sb="3" eb="5">
      <t>センエン</t>
    </rPh>
    <rPh sb="6" eb="7">
      <t>ネン</t>
    </rPh>
    <rPh sb="8" eb="9">
      <t>ホン</t>
    </rPh>
    <rPh sb="9" eb="11">
      <t>ジギョウ</t>
    </rPh>
    <rPh sb="12" eb="13">
      <t>ソウ</t>
    </rPh>
    <rPh sb="13" eb="16">
      <t>ジギョウヒ</t>
    </rPh>
    <phoneticPr fontId="2"/>
  </si>
  <si>
    <t>本事業の総事業費/(本事業の総事業費</t>
    <rPh sb="0" eb="1">
      <t>ホン</t>
    </rPh>
    <rPh sb="1" eb="3">
      <t>ジギョウ</t>
    </rPh>
    <rPh sb="4" eb="7">
      <t>ソウジギョウ</t>
    </rPh>
    <rPh sb="7" eb="8">
      <t>ヒ</t>
    </rPh>
    <rPh sb="10" eb="11">
      <t>ホン</t>
    </rPh>
    <rPh sb="11" eb="13">
      <t>ジギョウ</t>
    </rPh>
    <rPh sb="14" eb="15">
      <t>ソウジギョウ</t>
    </rPh>
    <rPh sb="15" eb="18">
      <t>ジギョウヒ</t>
    </rPh>
    <phoneticPr fontId="2"/>
  </si>
  <si>
    <t>③総合耐用年数</t>
    <rPh sb="1" eb="3">
      <t>ソウゴウ</t>
    </rPh>
    <rPh sb="3" eb="5">
      <t>タイヨウ</t>
    </rPh>
    <rPh sb="5" eb="6">
      <t>ネンスウ</t>
    </rPh>
    <phoneticPr fontId="2"/>
  </si>
  <si>
    <t>　　　　年</t>
    <rPh sb="4" eb="5">
      <t>ネン</t>
    </rPh>
    <phoneticPr fontId="2"/>
  </si>
  <si>
    <t>④還元率</t>
    <rPh sb="1" eb="4">
      <t>カンゲンリツ</t>
    </rPh>
    <phoneticPr fontId="2"/>
  </si>
  <si>
    <t>割引率</t>
    <rPh sb="0" eb="3">
      <t>ワリビキリツ</t>
    </rPh>
    <phoneticPr fontId="2"/>
  </si>
  <si>
    <t>⑤妥当投資額</t>
    <rPh sb="1" eb="3">
      <t>ダトウ</t>
    </rPh>
    <rPh sb="3" eb="6">
      <t>トウシガク</t>
    </rPh>
    <phoneticPr fontId="2"/>
  </si>
  <si>
    <t>　　②／④</t>
    <phoneticPr fontId="2"/>
  </si>
  <si>
    <t>　　　　千円</t>
    <rPh sb="4" eb="6">
      <t>センエン</t>
    </rPh>
    <phoneticPr fontId="2"/>
  </si>
  <si>
    <t>⑥廃用損失額</t>
    <rPh sb="1" eb="3">
      <t>ハイヨウ</t>
    </rPh>
    <rPh sb="3" eb="6">
      <t>ソンシツガク</t>
    </rPh>
    <phoneticPr fontId="2"/>
  </si>
  <si>
    <t>⑦投資効率</t>
    <rPh sb="1" eb="3">
      <t>トウシ</t>
    </rPh>
    <rPh sb="3" eb="5">
      <t>コウリツ</t>
    </rPh>
    <phoneticPr fontId="2"/>
  </si>
  <si>
    <t xml:space="preserve">  (⑤-⑥)/①</t>
    <phoneticPr fontId="2"/>
  </si>
  <si>
    <t>事業等（自力施行含む。）と</t>
    <phoneticPr fontId="2"/>
  </si>
  <si>
    <t>一体的に施行する場合の補正)</t>
    <phoneticPr fontId="2"/>
  </si>
  <si>
    <t>　　　　　　　　　　+既存施設の残存価格）</t>
    <phoneticPr fontId="2"/>
  </si>
  <si>
    <t>低コスト耐候性ハウス導入により、秋口の台風、大雨・その他自然災害を回避し、安定的な栽培を可能とし、省力化施設・省エネ施設導入により削減された労力を、こまめな管理や収穫ロス削減に努め、防虫ネット等により害虫の侵入を防止する。また、炭酸ガス発生装置導入により、メロンの草勢維持や子房の充実と着果後の肥大を促進させ、単収増加・品質向上を見込む。</t>
    <phoneticPr fontId="17"/>
  </si>
  <si>
    <t>熊本県農業経営指標（令和２年３月）秋冬メロン（アールス）・春夏メロン（アールス）の平均より</t>
    <rPh sb="0" eb="3">
      <t>クマモトケン</t>
    </rPh>
    <rPh sb="3" eb="5">
      <t>ノウギョウ</t>
    </rPh>
    <rPh sb="5" eb="7">
      <t>ケイエイ</t>
    </rPh>
    <rPh sb="7" eb="9">
      <t>シヒョウ</t>
    </rPh>
    <rPh sb="10" eb="12">
      <t>レイワ</t>
    </rPh>
    <rPh sb="13" eb="14">
      <t>ネン</t>
    </rPh>
    <rPh sb="15" eb="16">
      <t>ガツ</t>
    </rPh>
    <rPh sb="17" eb="19">
      <t>アキフユ</t>
    </rPh>
    <rPh sb="29" eb="31">
      <t>ハルナツ</t>
    </rPh>
    <rPh sb="41" eb="43">
      <t>ヘイキン</t>
    </rPh>
    <phoneticPr fontId="2"/>
  </si>
  <si>
    <t>既存施設と低コスト耐候性ハウス導入による面積拡大により1.476haとなる。</t>
    <rPh sb="0" eb="2">
      <t>キゾン</t>
    </rPh>
    <rPh sb="2" eb="4">
      <t>シセツ</t>
    </rPh>
    <rPh sb="5" eb="15">
      <t>テイ</t>
    </rPh>
    <rPh sb="15" eb="17">
      <t>ドウニュウ</t>
    </rPh>
    <rPh sb="20" eb="22">
      <t>メンセキ</t>
    </rPh>
    <rPh sb="22" eb="24">
      <t>カクダイ</t>
    </rPh>
    <phoneticPr fontId="2"/>
  </si>
  <si>
    <t>台風等の気象災害に左右されない施設の導入による作型延長、研修会による栽培技術向上等により増収が見込まれる。また、退緑黄化病対策として防虫ネット（0.4㎜以下）を導入する。</t>
    <rPh sb="0" eb="2">
      <t>タイフウ</t>
    </rPh>
    <rPh sb="2" eb="3">
      <t>トウ</t>
    </rPh>
    <rPh sb="4" eb="6">
      <t>キショウ</t>
    </rPh>
    <rPh sb="6" eb="8">
      <t>サイガイ</t>
    </rPh>
    <rPh sb="9" eb="11">
      <t>サユウ</t>
    </rPh>
    <rPh sb="15" eb="17">
      <t>シセツ</t>
    </rPh>
    <rPh sb="18" eb="20">
      <t>ドウニュウ</t>
    </rPh>
    <rPh sb="23" eb="24">
      <t>サク</t>
    </rPh>
    <rPh sb="24" eb="25">
      <t>ガタ</t>
    </rPh>
    <rPh sb="25" eb="27">
      <t>エンチョウ</t>
    </rPh>
    <rPh sb="28" eb="31">
      <t>ケンシュウカイ</t>
    </rPh>
    <rPh sb="34" eb="36">
      <t>サイバイ</t>
    </rPh>
    <rPh sb="36" eb="38">
      <t>ギジュツ</t>
    </rPh>
    <rPh sb="38" eb="40">
      <t>コウジョウ</t>
    </rPh>
    <rPh sb="40" eb="41">
      <t>トウ</t>
    </rPh>
    <rPh sb="44" eb="46">
      <t>ゾウシュウ</t>
    </rPh>
    <rPh sb="47" eb="49">
      <t>ミコ</t>
    </rPh>
    <rPh sb="56" eb="57">
      <t>タイ</t>
    </rPh>
    <rPh sb="57" eb="58">
      <t>ミドリ</t>
    </rPh>
    <rPh sb="58" eb="60">
      <t>オウカ</t>
    </rPh>
    <rPh sb="60" eb="61">
      <t>ビョウ</t>
    </rPh>
    <rPh sb="61" eb="63">
      <t>タイサク</t>
    </rPh>
    <rPh sb="66" eb="68">
      <t>ボウチュウ</t>
    </rPh>
    <rPh sb="76" eb="78">
      <t>イカ</t>
    </rPh>
    <rPh sb="80" eb="82">
      <t>ドウニュウ</t>
    </rPh>
    <phoneticPr fontId="2"/>
  </si>
  <si>
    <t xml:space="preserve">省力化や栽培講習会を実施する。こまめな管理を実施し、下位階級を減らし、上位階級率を高め単位収量当たりの販売額を維持・増加させる。
</t>
    <rPh sb="35" eb="37">
      <t>ジョウイ</t>
    </rPh>
    <rPh sb="55" eb="57">
      <t>イジ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</si>
</sst>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00_ "/>
    <numFmt numFmtId="178" formatCode="#,##0_ "/>
    <numFmt numFmtId="179" formatCode="#,##0.0_ "/>
    <numFmt numFmtId="180" formatCode="0.0_);[Red]\(0.0\)"/>
    <numFmt numFmtId="181" formatCode="#,##0.0_);[Red]\(#,##0.0\)"/>
    <numFmt numFmtId="182" formatCode="#,##0_);[Red]\(#,##0\)"/>
    <numFmt numFmtId="183" formatCode="#,##0.00_ "/>
    <numFmt numFmtId="184" formatCode="0_);[Red]\(0\)"/>
    <numFmt numFmtId="185" formatCode="0.000_ "/>
    <numFmt numFmtId="186" formatCode="#,##0.000_);[Red]\(#,##0.000\)"/>
    <numFmt numFmtId="187" formatCode="#,##0.00_);[Red]\(#,##0.00\)"/>
    <numFmt numFmtId="188" formatCode="#,##0.000_ "/>
    <numFmt numFmtId="189" formatCode="#,##0.000000_ "/>
    <numFmt numFmtId="190" formatCode="#,##0.0;[Red]\-#,##0.0"/>
    <numFmt numFmtId="191" formatCode="0.00_);[Red]\(0.00\)"/>
    <numFmt numFmtId="192" formatCode="0.0"/>
    <numFmt numFmtId="193" formatCode="0.0000_ "/>
    <numFmt numFmtId="194" formatCode="0.00000_ "/>
  </numFmts>
  <fonts count="19" x14ac:knownFonts="1">
    <font>
      <sz val="11"/>
      <color theme="1"/>
      <name val="ＭＳ Ｐゴシック"/>
      <family val="3"/>
      <charset val="128"/>
      <scheme val="minor"/>
    </font>
    <font>
      <sz val="10"/>
      <name val="ＭＳ 明朝"/>
      <family val="1"/>
      <charset val="128"/>
    </font>
    <font>
      <sz val="6"/>
      <name val="ＭＳ Ｐゴシック"/>
      <family val="3"/>
      <charset val="128"/>
    </font>
    <font>
      <sz val="6"/>
      <name val="ＭＳ Ｐゴシック"/>
      <family val="3"/>
      <charset val="128"/>
    </font>
    <font>
      <sz val="12"/>
      <name val="ＭＳ 明朝"/>
      <family val="1"/>
      <charset val="128"/>
    </font>
    <font>
      <sz val="9"/>
      <name val="ＭＳ 明朝"/>
      <family val="1"/>
      <charset val="128"/>
    </font>
    <font>
      <sz val="9"/>
      <name val="ＭＳ Ｐゴシック"/>
      <family val="3"/>
      <charset val="128"/>
    </font>
    <font>
      <strike/>
      <sz val="9"/>
      <name val="ＭＳ 明朝"/>
      <family val="1"/>
      <charset val="128"/>
    </font>
    <font>
      <strike/>
      <sz val="11"/>
      <name val="ＭＳ Ｐゴシック"/>
      <family val="3"/>
      <charset val="128"/>
    </font>
    <font>
      <strike/>
      <sz val="10"/>
      <name val="ＭＳ 明朝"/>
      <family val="1"/>
      <charset val="128"/>
    </font>
    <font>
      <sz val="10"/>
      <color indexed="10"/>
      <name val="ＭＳ 明朝"/>
      <family val="1"/>
      <charset val="128"/>
    </font>
    <font>
      <vertAlign val="superscript"/>
      <sz val="10"/>
      <name val="ＭＳ 明朝"/>
      <family val="1"/>
      <charset val="128"/>
    </font>
    <font>
      <vertAlign val="subscript"/>
      <sz val="10"/>
      <name val="ＭＳ 明朝"/>
      <family val="1"/>
      <charset val="128"/>
    </font>
    <font>
      <strike/>
      <sz val="10"/>
      <name val="ＭＳ Ｐゴシック"/>
      <family val="3"/>
      <charset val="128"/>
    </font>
    <font>
      <sz val="11"/>
      <color indexed="8"/>
      <name val="ＭＳ Ｐゴシック"/>
      <family val="3"/>
      <charset val="128"/>
    </font>
    <font>
      <sz val="10"/>
      <color indexed="8"/>
      <name val="ＭＳ 明朝"/>
      <family val="1"/>
      <charset val="128"/>
    </font>
    <font>
      <sz val="11"/>
      <name val="ＭＳ Ｐゴシック"/>
      <family val="3"/>
      <charset val="128"/>
      <scheme val="minor"/>
    </font>
    <font>
      <sz val="6"/>
      <name val="ＭＳ Ｐゴシック"/>
      <family val="3"/>
      <charset val="128"/>
      <scheme val="minor"/>
    </font>
    <font>
      <sz val="8"/>
      <name val="ＭＳ 明朝"/>
      <family val="1"/>
      <charset val="128"/>
    </font>
  </fonts>
  <fills count="3">
    <fill>
      <patternFill patternType="none"/>
    </fill>
    <fill>
      <patternFill patternType="gray125"/>
    </fill>
    <fill>
      <patternFill patternType="solid">
        <fgColor indexed="9"/>
        <bgColor indexed="64"/>
      </patternFill>
    </fill>
  </fills>
  <borders count="238">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diagonalUp="1">
      <left style="thin">
        <color indexed="64"/>
      </left>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double">
        <color indexed="64"/>
      </left>
      <right/>
      <top style="medium">
        <color indexed="64"/>
      </top>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double">
        <color indexed="64"/>
      </left>
      <right style="thin">
        <color indexed="64"/>
      </right>
      <top style="thin">
        <color indexed="64"/>
      </top>
      <bottom style="medium">
        <color indexed="64"/>
      </bottom>
      <diagonal style="thin">
        <color indexed="64"/>
      </diagonal>
    </border>
    <border>
      <left/>
      <right/>
      <top style="thin">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diagonalUp="1">
      <left style="double">
        <color indexed="64"/>
      </left>
      <right style="thin">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ouble">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ouble">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double">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bottom style="dashed">
        <color indexed="64"/>
      </bottom>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diagonal/>
    </border>
    <border diagonalUp="1">
      <left style="thin">
        <color indexed="64"/>
      </left>
      <right/>
      <top/>
      <bottom/>
      <diagonal style="thin">
        <color indexed="64"/>
      </diagonal>
    </border>
    <border diagonalUp="1">
      <left style="thin">
        <color indexed="64"/>
      </left>
      <right style="thin">
        <color indexed="64"/>
      </right>
      <top/>
      <bottom/>
      <diagonal style="thin">
        <color indexed="64"/>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diagonalUp="1">
      <left style="double">
        <color indexed="64"/>
      </left>
      <right/>
      <top style="thin">
        <color indexed="64"/>
      </top>
      <bottom style="medium">
        <color indexed="64"/>
      </bottom>
      <diagonal style="thin">
        <color indexed="64"/>
      </diagonal>
    </border>
    <border>
      <left style="thin">
        <color indexed="64"/>
      </left>
      <right/>
      <top/>
      <bottom style="medium">
        <color indexed="64"/>
      </bottom>
      <diagonal/>
    </border>
    <border diagonalUp="1">
      <left style="thin">
        <color indexed="64"/>
      </left>
      <right style="medium">
        <color indexed="64"/>
      </right>
      <top/>
      <bottom/>
      <diagonal style="thin">
        <color indexed="64"/>
      </diagonal>
    </border>
    <border diagonalUp="1">
      <left style="double">
        <color indexed="64"/>
      </left>
      <right/>
      <top/>
      <bottom style="medium">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double">
        <color indexed="64"/>
      </left>
      <right style="thin">
        <color indexed="64"/>
      </right>
      <top style="medium">
        <color indexed="64"/>
      </top>
      <bottom style="thin">
        <color indexed="64"/>
      </bottom>
      <diagonal/>
    </border>
    <border>
      <left/>
      <right style="medium">
        <color indexed="64"/>
      </right>
      <top/>
      <bottom style="medium">
        <color indexed="64"/>
      </bottom>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top style="dashed">
        <color indexed="8"/>
      </top>
      <bottom/>
      <diagonal/>
    </border>
    <border>
      <left/>
      <right style="thin">
        <color indexed="64"/>
      </right>
      <top style="dashed">
        <color indexed="8"/>
      </top>
      <bottom/>
      <diagonal/>
    </border>
    <border>
      <left/>
      <right/>
      <top style="dashed">
        <color indexed="8"/>
      </top>
      <bottom/>
      <diagonal/>
    </border>
    <border>
      <left/>
      <right style="medium">
        <color indexed="64"/>
      </right>
      <top style="dashed">
        <color indexed="8"/>
      </top>
      <bottom/>
      <diagonal/>
    </border>
    <border>
      <left style="medium">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right style="medium">
        <color indexed="64"/>
      </right>
      <top style="dotted">
        <color indexed="64"/>
      </top>
      <bottom style="dotted">
        <color indexed="64"/>
      </bottom>
      <diagonal/>
    </border>
    <border>
      <left style="dashed">
        <color indexed="64"/>
      </left>
      <right/>
      <top/>
      <bottom style="thin">
        <color indexed="64"/>
      </bottom>
      <diagonal/>
    </border>
    <border>
      <left style="medium">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double">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double">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diagonalUp="1">
      <left/>
      <right style="thin">
        <color indexed="64"/>
      </right>
      <top style="thin">
        <color indexed="64"/>
      </top>
      <bottom style="double">
        <color indexed="64"/>
      </bottom>
      <diagonal style="thin">
        <color indexed="64"/>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medium">
        <color indexed="64"/>
      </top>
      <bottom style="medium">
        <color indexed="64"/>
      </bottom>
      <diagonal style="thin">
        <color indexed="64"/>
      </diagonal>
    </border>
    <border>
      <left/>
      <right/>
      <top style="dashed">
        <color indexed="64"/>
      </top>
      <bottom/>
      <diagonal/>
    </border>
    <border>
      <left/>
      <right style="medium">
        <color indexed="64"/>
      </right>
      <top style="dashed">
        <color indexed="64"/>
      </top>
      <bottom/>
      <diagonal/>
    </border>
    <border>
      <left style="dashed">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dashed">
        <color indexed="64"/>
      </left>
      <right style="thin">
        <color indexed="64"/>
      </right>
      <top style="dashed">
        <color indexed="64"/>
      </top>
      <bottom/>
      <diagonal/>
    </border>
    <border>
      <left/>
      <right style="thin">
        <color indexed="64"/>
      </right>
      <top style="dashed">
        <color indexed="64"/>
      </top>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dashed">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dashed">
        <color indexed="64"/>
      </top>
      <bottom style="dashed">
        <color indexed="64"/>
      </bottom>
      <diagonal/>
    </border>
    <border>
      <left style="thin">
        <color indexed="64"/>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diagonal/>
    </border>
    <border>
      <left style="thin">
        <color indexed="64"/>
      </left>
      <right style="medium">
        <color indexed="64"/>
      </right>
      <top/>
      <bottom style="double">
        <color indexed="64"/>
      </bottom>
      <diagonal/>
    </border>
    <border>
      <left style="medium">
        <color indexed="64"/>
      </left>
      <right style="thin">
        <color indexed="10"/>
      </right>
      <top/>
      <bottom style="medium">
        <color indexed="64"/>
      </bottom>
      <diagonal/>
    </border>
    <border>
      <left style="thin">
        <color indexed="10"/>
      </left>
      <right style="thin">
        <color indexed="10"/>
      </right>
      <top/>
      <bottom style="medium">
        <color indexed="64"/>
      </bottom>
      <diagonal/>
    </border>
    <border>
      <left style="thin">
        <color indexed="10"/>
      </left>
      <right/>
      <top/>
      <bottom style="medium">
        <color indexed="64"/>
      </bottom>
      <diagonal/>
    </border>
    <border>
      <left style="thin">
        <color indexed="64"/>
      </left>
      <right style="thin">
        <color indexed="10"/>
      </right>
      <top/>
      <bottom style="medium">
        <color indexed="64"/>
      </bottom>
      <diagonal/>
    </border>
    <border>
      <left style="thin">
        <color indexed="10"/>
      </left>
      <right style="thin">
        <color indexed="64"/>
      </right>
      <top/>
      <bottom style="medium">
        <color indexed="64"/>
      </bottom>
      <diagonal/>
    </border>
    <border>
      <left/>
      <right style="thin">
        <color indexed="10"/>
      </right>
      <top/>
      <bottom style="medium">
        <color indexed="64"/>
      </bottom>
      <diagonal/>
    </border>
    <border>
      <left style="thin">
        <color indexed="10"/>
      </left>
      <right style="medium">
        <color indexed="64"/>
      </right>
      <top/>
      <bottom style="medium">
        <color indexed="64"/>
      </bottom>
      <diagonal/>
    </border>
    <border>
      <left/>
      <right style="thin">
        <color indexed="10"/>
      </right>
      <top style="medium">
        <color indexed="64"/>
      </top>
      <bottom/>
      <diagonal/>
    </border>
    <border>
      <left style="thin">
        <color indexed="10"/>
      </left>
      <right style="thin">
        <color indexed="10"/>
      </right>
      <top style="medium">
        <color indexed="64"/>
      </top>
      <bottom/>
      <diagonal/>
    </border>
    <border>
      <left style="thin">
        <color indexed="10"/>
      </left>
      <right style="medium">
        <color indexed="64"/>
      </right>
      <top style="medium">
        <color indexed="64"/>
      </top>
      <bottom/>
      <diagonal/>
    </border>
    <border>
      <left style="medium">
        <color indexed="64"/>
      </left>
      <right style="thin">
        <color indexed="10"/>
      </right>
      <top style="medium">
        <color indexed="64"/>
      </top>
      <bottom/>
      <diagonal/>
    </border>
    <border>
      <left style="thin">
        <color indexed="10"/>
      </left>
      <right/>
      <top style="medium">
        <color indexed="64"/>
      </top>
      <bottom/>
      <diagonal/>
    </border>
    <border>
      <left style="thin">
        <color indexed="64"/>
      </left>
      <right style="thin">
        <color indexed="10"/>
      </right>
      <top style="medium">
        <color indexed="64"/>
      </top>
      <bottom/>
      <diagonal/>
    </border>
    <border>
      <left style="thin">
        <color indexed="10"/>
      </left>
      <right style="thin">
        <color indexed="64"/>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1678">
    <xf numFmtId="0" fontId="0" fillId="0" borderId="0" xfId="0">
      <alignment vertical="center"/>
    </xf>
    <xf numFmtId="0" fontId="1" fillId="0" borderId="0" xfId="0" applyFont="1" applyFill="1" applyAlignment="1"/>
    <xf numFmtId="0" fontId="4" fillId="0" borderId="0" xfId="0" applyFont="1" applyFill="1" applyAlignment="1"/>
    <xf numFmtId="176" fontId="1" fillId="0" borderId="0" xfId="0" applyNumberFormat="1" applyFont="1" applyFill="1" applyAlignment="1"/>
    <xf numFmtId="0" fontId="1" fillId="0" borderId="1"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4" xfId="0" applyFont="1" applyFill="1" applyBorder="1" applyAlignment="1"/>
    <xf numFmtId="0" fontId="1" fillId="0" borderId="5" xfId="0" applyFont="1" applyFill="1" applyBorder="1" applyAlignment="1"/>
    <xf numFmtId="0" fontId="1" fillId="0" borderId="6" xfId="0" applyFont="1" applyFill="1" applyBorder="1" applyAlignment="1"/>
    <xf numFmtId="0" fontId="1" fillId="0" borderId="7" xfId="0" applyFont="1" applyFill="1" applyBorder="1" applyAlignment="1"/>
    <xf numFmtId="0" fontId="1" fillId="0" borderId="8" xfId="0" applyFont="1" applyFill="1" applyBorder="1" applyAlignment="1"/>
    <xf numFmtId="0" fontId="1" fillId="0" borderId="9" xfId="0" applyFont="1" applyFill="1" applyBorder="1" applyAlignment="1">
      <alignment horizontal="center"/>
    </xf>
    <xf numFmtId="0" fontId="1" fillId="0" borderId="0" xfId="0" applyFont="1" applyFill="1" applyBorder="1" applyAlignment="1"/>
    <xf numFmtId="178" fontId="1" fillId="0" borderId="0" xfId="0" applyNumberFormat="1" applyFont="1" applyFill="1" applyBorder="1" applyAlignment="1"/>
    <xf numFmtId="0" fontId="1" fillId="0" borderId="10" xfId="0" applyFont="1" applyFill="1" applyBorder="1" applyAlignment="1">
      <alignment horizontal="center"/>
    </xf>
    <xf numFmtId="0" fontId="1" fillId="0" borderId="11" xfId="0" applyFont="1" applyFill="1" applyBorder="1" applyAlignment="1">
      <alignment horizontal="center"/>
    </xf>
    <xf numFmtId="0" fontId="1" fillId="0" borderId="0" xfId="0" applyFont="1" applyFill="1" applyBorder="1" applyAlignment="1">
      <alignment shrinkToFit="1"/>
    </xf>
    <xf numFmtId="0" fontId="1" fillId="0" borderId="12" xfId="0" applyFont="1" applyFill="1" applyBorder="1" applyAlignment="1">
      <alignment horizontal="center"/>
    </xf>
    <xf numFmtId="0" fontId="1" fillId="0" borderId="13" xfId="0" applyFont="1" applyFill="1" applyBorder="1" applyAlignment="1">
      <alignment horizontal="center"/>
    </xf>
    <xf numFmtId="0" fontId="1" fillId="0" borderId="14" xfId="0" applyFont="1" applyFill="1" applyBorder="1" applyAlignment="1"/>
    <xf numFmtId="0" fontId="1" fillId="0" borderId="12" xfId="0" applyFont="1" applyFill="1" applyBorder="1" applyAlignment="1">
      <alignment shrinkToFit="1"/>
    </xf>
    <xf numFmtId="0" fontId="1" fillId="0" borderId="15" xfId="0" applyFont="1" applyFill="1" applyBorder="1" applyAlignment="1"/>
    <xf numFmtId="0" fontId="1" fillId="0" borderId="16" xfId="0" applyFont="1" applyFill="1" applyBorder="1" applyAlignment="1"/>
    <xf numFmtId="0" fontId="1" fillId="0" borderId="17" xfId="0" applyFont="1" applyFill="1" applyBorder="1" applyAlignment="1"/>
    <xf numFmtId="0" fontId="1" fillId="0" borderId="18" xfId="0" applyFont="1" applyFill="1" applyBorder="1" applyAlignment="1"/>
    <xf numFmtId="179" fontId="1" fillId="0" borderId="19" xfId="0" applyNumberFormat="1" applyFont="1" applyFill="1" applyBorder="1" applyAlignment="1"/>
    <xf numFmtId="182" fontId="1" fillId="0" borderId="20" xfId="0" applyNumberFormat="1" applyFont="1" applyFill="1" applyBorder="1" applyAlignment="1"/>
    <xf numFmtId="178" fontId="1" fillId="0" borderId="21" xfId="0" applyNumberFormat="1" applyFont="1" applyFill="1" applyBorder="1" applyAlignment="1"/>
    <xf numFmtId="178" fontId="1" fillId="0" borderId="22" xfId="0" applyNumberFormat="1" applyFont="1" applyFill="1" applyBorder="1" applyAlignment="1"/>
    <xf numFmtId="179" fontId="1" fillId="0" borderId="21" xfId="0" applyNumberFormat="1" applyFont="1" applyFill="1" applyBorder="1" applyAlignment="1"/>
    <xf numFmtId="0" fontId="1" fillId="0" borderId="9" xfId="0" applyFont="1" applyFill="1" applyBorder="1" applyAlignment="1"/>
    <xf numFmtId="182" fontId="1" fillId="0" borderId="23" xfId="0" applyNumberFormat="1" applyFont="1" applyFill="1" applyBorder="1" applyAlignment="1"/>
    <xf numFmtId="178" fontId="1" fillId="0" borderId="24" xfId="0" applyNumberFormat="1" applyFont="1" applyFill="1" applyBorder="1" applyAlignment="1"/>
    <xf numFmtId="178" fontId="1" fillId="0" borderId="25" xfId="0" applyNumberFormat="1" applyFont="1" applyFill="1" applyBorder="1" applyAlignment="1">
      <alignment horizontal="right"/>
    </xf>
    <xf numFmtId="0" fontId="1" fillId="0" borderId="26" xfId="0" applyFont="1" applyFill="1" applyBorder="1" applyAlignment="1">
      <alignment horizontal="center"/>
    </xf>
    <xf numFmtId="0" fontId="1" fillId="0" borderId="27" xfId="0" applyFont="1" applyFill="1" applyBorder="1" applyAlignment="1">
      <alignment horizontal="center"/>
    </xf>
    <xf numFmtId="0" fontId="1" fillId="0" borderId="29" xfId="0" applyFont="1" applyFill="1" applyBorder="1" applyAlignment="1">
      <alignment horizontal="center"/>
    </xf>
    <xf numFmtId="0" fontId="1" fillId="0" borderId="17" xfId="0" applyFont="1" applyFill="1" applyBorder="1" applyAlignment="1">
      <alignment horizontal="center"/>
    </xf>
    <xf numFmtId="0" fontId="1" fillId="0" borderId="7" xfId="0" applyFont="1" applyFill="1" applyBorder="1" applyAlignment="1">
      <alignment horizontal="center"/>
    </xf>
    <xf numFmtId="0" fontId="1" fillId="0" borderId="30" xfId="0" applyFont="1" applyFill="1" applyBorder="1" applyAlignment="1"/>
    <xf numFmtId="0" fontId="1" fillId="0" borderId="31" xfId="0" applyFont="1" applyFill="1" applyBorder="1" applyAlignment="1"/>
    <xf numFmtId="178" fontId="1" fillId="0" borderId="25" xfId="0" applyNumberFormat="1" applyFont="1" applyFill="1" applyBorder="1" applyAlignment="1"/>
    <xf numFmtId="179" fontId="1" fillId="0" borderId="0" xfId="0" applyNumberFormat="1" applyFont="1" applyFill="1" applyBorder="1" applyAlignment="1"/>
    <xf numFmtId="0" fontId="1" fillId="0" borderId="2" xfId="0" applyFont="1" applyFill="1" applyBorder="1" applyAlignment="1"/>
    <xf numFmtId="0" fontId="1" fillId="0" borderId="33" xfId="0" applyFont="1" applyFill="1" applyBorder="1" applyAlignment="1"/>
    <xf numFmtId="0" fontId="1" fillId="0" borderId="34" xfId="0" applyFont="1" applyFill="1" applyBorder="1" applyAlignment="1"/>
    <xf numFmtId="0" fontId="1" fillId="0" borderId="35" xfId="0" applyFont="1" applyFill="1" applyBorder="1" applyAlignment="1"/>
    <xf numFmtId="0" fontId="1" fillId="0" borderId="12" xfId="0" applyFont="1" applyFill="1" applyBorder="1" applyAlignment="1"/>
    <xf numFmtId="0" fontId="1" fillId="0" borderId="36" xfId="0" applyFont="1" applyFill="1" applyBorder="1" applyAlignment="1">
      <alignment horizontal="center"/>
    </xf>
    <xf numFmtId="0" fontId="1" fillId="0" borderId="37" xfId="0" applyFont="1" applyFill="1" applyBorder="1" applyAlignment="1">
      <alignment horizontal="center"/>
    </xf>
    <xf numFmtId="0" fontId="1" fillId="0" borderId="15" xfId="0" applyFont="1" applyFill="1" applyBorder="1" applyAlignment="1">
      <alignment horizontal="center"/>
    </xf>
    <xf numFmtId="178" fontId="1" fillId="0" borderId="5" xfId="0" applyNumberFormat="1" applyFont="1" applyFill="1" applyBorder="1" applyAlignment="1"/>
    <xf numFmtId="178" fontId="1" fillId="0" borderId="20" xfId="0" applyNumberFormat="1" applyFont="1" applyFill="1" applyBorder="1" applyAlignment="1"/>
    <xf numFmtId="179" fontId="1" fillId="0" borderId="20" xfId="0" applyNumberFormat="1" applyFont="1" applyFill="1" applyBorder="1" applyAlignment="1"/>
    <xf numFmtId="178" fontId="1" fillId="0" borderId="38" xfId="0" applyNumberFormat="1" applyFont="1" applyFill="1" applyBorder="1" applyAlignment="1"/>
    <xf numFmtId="178" fontId="1" fillId="0" borderId="23" xfId="0" applyNumberFormat="1" applyFont="1" applyFill="1" applyBorder="1" applyAlignment="1"/>
    <xf numFmtId="178" fontId="1" fillId="0" borderId="39" xfId="0" applyNumberFormat="1" applyFont="1" applyFill="1" applyBorder="1" applyAlignment="1"/>
    <xf numFmtId="0" fontId="1" fillId="0" borderId="40" xfId="0" applyFont="1" applyFill="1" applyBorder="1" applyAlignment="1">
      <alignment horizontal="center"/>
    </xf>
    <xf numFmtId="0" fontId="1" fillId="0" borderId="41" xfId="0" applyFont="1" applyFill="1" applyBorder="1" applyAlignment="1"/>
    <xf numFmtId="0" fontId="1" fillId="0" borderId="42" xfId="0" applyFont="1" applyFill="1" applyBorder="1" applyAlignment="1"/>
    <xf numFmtId="0" fontId="1" fillId="0" borderId="43" xfId="0" applyFont="1" applyFill="1" applyBorder="1" applyAlignment="1"/>
    <xf numFmtId="0" fontId="1" fillId="0" borderId="19" xfId="0" applyFont="1" applyFill="1" applyBorder="1" applyAlignment="1">
      <alignment horizontal="center"/>
    </xf>
    <xf numFmtId="0" fontId="1" fillId="0" borderId="14" xfId="0" applyFont="1" applyFill="1" applyBorder="1" applyAlignment="1">
      <alignment horizontal="center"/>
    </xf>
    <xf numFmtId="0" fontId="1" fillId="0" borderId="44" xfId="0" applyFont="1" applyFill="1" applyBorder="1" applyAlignment="1">
      <alignment horizontal="center"/>
    </xf>
    <xf numFmtId="0" fontId="1" fillId="0" borderId="16" xfId="0" applyFont="1" applyFill="1" applyBorder="1" applyAlignment="1">
      <alignment horizontal="center"/>
    </xf>
    <xf numFmtId="0" fontId="1" fillId="0" borderId="20" xfId="0" applyFont="1" applyFill="1" applyBorder="1" applyAlignment="1"/>
    <xf numFmtId="0" fontId="1" fillId="0" borderId="37" xfId="0" applyFont="1" applyFill="1" applyBorder="1" applyAlignment="1"/>
    <xf numFmtId="0" fontId="1" fillId="0" borderId="21" xfId="0" applyFont="1" applyFill="1" applyBorder="1" applyAlignment="1"/>
    <xf numFmtId="0" fontId="1" fillId="0" borderId="45" xfId="0" applyFont="1" applyFill="1" applyBorder="1" applyAlignment="1"/>
    <xf numFmtId="0" fontId="1" fillId="0" borderId="46" xfId="0" applyFont="1" applyFill="1" applyBorder="1" applyAlignment="1"/>
    <xf numFmtId="0" fontId="1" fillId="0" borderId="47" xfId="0" applyFont="1" applyFill="1" applyBorder="1" applyAlignment="1"/>
    <xf numFmtId="0" fontId="1" fillId="0" borderId="49" xfId="0" applyFont="1" applyFill="1" applyBorder="1" applyAlignment="1"/>
    <xf numFmtId="178" fontId="1" fillId="0" borderId="3" xfId="0" applyNumberFormat="1" applyFont="1" applyFill="1" applyBorder="1" applyAlignment="1">
      <alignment horizontal="center"/>
    </xf>
    <xf numFmtId="178" fontId="1" fillId="0" borderId="6" xfId="0" applyNumberFormat="1" applyFont="1" applyFill="1" applyBorder="1" applyAlignment="1">
      <alignment horizontal="center"/>
    </xf>
    <xf numFmtId="178" fontId="1" fillId="0" borderId="7" xfId="0" applyNumberFormat="1" applyFont="1" applyFill="1" applyBorder="1" applyAlignment="1">
      <alignment horizontal="center"/>
    </xf>
    <xf numFmtId="0" fontId="1" fillId="0" borderId="51" xfId="0" applyFont="1" applyFill="1" applyBorder="1" applyAlignment="1"/>
    <xf numFmtId="178" fontId="1" fillId="0" borderId="35" xfId="0" applyNumberFormat="1" applyFont="1" applyFill="1" applyBorder="1" applyAlignment="1">
      <alignment horizontal="right"/>
    </xf>
    <xf numFmtId="178" fontId="1" fillId="0" borderId="52" xfId="0" applyNumberFormat="1" applyFont="1" applyFill="1" applyBorder="1" applyAlignment="1"/>
    <xf numFmtId="178" fontId="1" fillId="0" borderId="46" xfId="0" applyNumberFormat="1" applyFont="1" applyFill="1" applyBorder="1" applyAlignment="1">
      <alignment horizontal="right"/>
    </xf>
    <xf numFmtId="178" fontId="1" fillId="0" borderId="53" xfId="0" applyNumberFormat="1" applyFont="1" applyFill="1" applyBorder="1" applyAlignment="1"/>
    <xf numFmtId="178" fontId="1" fillId="0" borderId="54" xfId="0" applyNumberFormat="1" applyFont="1" applyFill="1" applyBorder="1" applyAlignment="1">
      <alignment horizontal="right"/>
    </xf>
    <xf numFmtId="178" fontId="1" fillId="0" borderId="55" xfId="0" applyNumberFormat="1" applyFont="1" applyFill="1" applyBorder="1" applyAlignment="1"/>
    <xf numFmtId="0" fontId="1" fillId="0" borderId="56" xfId="0" applyFont="1" applyFill="1" applyBorder="1" applyAlignment="1"/>
    <xf numFmtId="178" fontId="1" fillId="0" borderId="57" xfId="0" applyNumberFormat="1" applyFont="1" applyFill="1" applyBorder="1" applyAlignment="1"/>
    <xf numFmtId="178" fontId="1" fillId="0" borderId="19" xfId="0" applyNumberFormat="1" applyFont="1" applyFill="1" applyBorder="1" applyAlignment="1"/>
    <xf numFmtId="184" fontId="1" fillId="0" borderId="20" xfId="0" applyNumberFormat="1" applyFont="1" applyFill="1" applyBorder="1" applyAlignment="1"/>
    <xf numFmtId="182" fontId="1" fillId="0" borderId="21" xfId="0" applyNumberFormat="1" applyFont="1" applyFill="1" applyBorder="1" applyAlignment="1"/>
    <xf numFmtId="182" fontId="1" fillId="0" borderId="58" xfId="0" applyNumberFormat="1" applyFont="1" applyFill="1" applyBorder="1" applyAlignment="1"/>
    <xf numFmtId="182" fontId="1" fillId="0" borderId="45" xfId="0" applyNumberFormat="1" applyFont="1" applyFill="1" applyBorder="1" applyAlignment="1"/>
    <xf numFmtId="0" fontId="1" fillId="0" borderId="31" xfId="0" applyFont="1" applyFill="1" applyBorder="1" applyAlignment="1">
      <alignment horizontal="center"/>
    </xf>
    <xf numFmtId="182" fontId="1" fillId="0" borderId="59" xfId="0" applyNumberFormat="1" applyFont="1" applyFill="1" applyBorder="1" applyAlignment="1"/>
    <xf numFmtId="182" fontId="1" fillId="0" borderId="60" xfId="0" applyNumberFormat="1" applyFont="1" applyFill="1" applyBorder="1" applyAlignment="1"/>
    <xf numFmtId="0" fontId="1" fillId="0" borderId="32" xfId="0" applyFont="1" applyFill="1" applyBorder="1" applyAlignment="1"/>
    <xf numFmtId="0" fontId="1" fillId="0" borderId="29" xfId="0" applyFont="1" applyFill="1" applyBorder="1" applyAlignment="1"/>
    <xf numFmtId="178" fontId="1" fillId="0" borderId="36" xfId="0" applyNumberFormat="1" applyFont="1" applyFill="1" applyBorder="1" applyAlignment="1"/>
    <xf numFmtId="182" fontId="1" fillId="0" borderId="19" xfId="0" applyNumberFormat="1" applyFont="1" applyFill="1" applyBorder="1" applyAlignment="1"/>
    <xf numFmtId="182" fontId="1" fillId="0" borderId="36" xfId="0" applyNumberFormat="1" applyFont="1" applyFill="1" applyBorder="1" applyAlignment="1"/>
    <xf numFmtId="182" fontId="1" fillId="0" borderId="47" xfId="0" applyNumberFormat="1" applyFont="1" applyFill="1" applyBorder="1" applyAlignment="1"/>
    <xf numFmtId="0" fontId="1" fillId="0" borderId="10" xfId="0" applyFont="1" applyFill="1" applyBorder="1" applyAlignment="1"/>
    <xf numFmtId="0" fontId="1" fillId="0" borderId="3" xfId="0" applyFont="1" applyFill="1" applyBorder="1" applyAlignment="1"/>
    <xf numFmtId="0" fontId="1" fillId="0" borderId="22" xfId="0" applyFont="1" applyFill="1" applyBorder="1" applyAlignment="1"/>
    <xf numFmtId="182" fontId="1" fillId="0" borderId="39" xfId="0" applyNumberFormat="1" applyFont="1" applyFill="1" applyBorder="1" applyAlignment="1"/>
    <xf numFmtId="0" fontId="1" fillId="0" borderId="36" xfId="0" applyFont="1" applyFill="1" applyBorder="1" applyAlignment="1"/>
    <xf numFmtId="0" fontId="1" fillId="0" borderId="61" xfId="0" applyFont="1" applyFill="1" applyBorder="1" applyAlignment="1">
      <alignment horizontal="center"/>
    </xf>
    <xf numFmtId="0" fontId="1" fillId="0" borderId="62" xfId="0" applyFont="1" applyFill="1" applyBorder="1" applyAlignment="1"/>
    <xf numFmtId="0" fontId="1" fillId="0" borderId="63" xfId="0" applyFont="1" applyFill="1" applyBorder="1" applyAlignment="1"/>
    <xf numFmtId="0" fontId="1" fillId="0" borderId="0" xfId="0" quotePrefix="1" applyFont="1" applyFill="1" applyAlignment="1"/>
    <xf numFmtId="178" fontId="1" fillId="0" borderId="0" xfId="0" applyNumberFormat="1" applyFont="1" applyFill="1" applyAlignment="1"/>
    <xf numFmtId="178" fontId="1" fillId="0" borderId="8" xfId="0" applyNumberFormat="1" applyFont="1" applyFill="1" applyBorder="1" applyAlignment="1"/>
    <xf numFmtId="178" fontId="1" fillId="0" borderId="45" xfId="0" applyNumberFormat="1" applyFont="1" applyFill="1" applyBorder="1" applyAlignment="1"/>
    <xf numFmtId="178" fontId="1" fillId="0" borderId="9" xfId="0" applyNumberFormat="1" applyFont="1" applyFill="1" applyBorder="1" applyAlignment="1"/>
    <xf numFmtId="178" fontId="1" fillId="0" borderId="64" xfId="0" applyNumberFormat="1" applyFont="1" applyFill="1" applyBorder="1" applyAlignment="1"/>
    <xf numFmtId="0" fontId="1" fillId="0" borderId="5" xfId="0" applyFont="1" applyFill="1" applyBorder="1" applyAlignment="1">
      <alignment horizontal="center" shrinkToFit="1"/>
    </xf>
    <xf numFmtId="0" fontId="1" fillId="0" borderId="23" xfId="0" applyFont="1" applyFill="1" applyBorder="1" applyAlignment="1"/>
    <xf numFmtId="178" fontId="1" fillId="0" borderId="47" xfId="0" applyNumberFormat="1" applyFont="1" applyFill="1" applyBorder="1" applyAlignment="1"/>
    <xf numFmtId="0" fontId="5" fillId="0" borderId="0" xfId="0" applyFont="1" applyFill="1" applyAlignment="1"/>
    <xf numFmtId="0" fontId="1" fillId="0" borderId="65" xfId="0" applyFont="1" applyFill="1" applyBorder="1" applyAlignment="1"/>
    <xf numFmtId="0" fontId="1" fillId="0" borderId="60" xfId="0" applyFont="1" applyFill="1" applyBorder="1" applyAlignment="1"/>
    <xf numFmtId="0" fontId="1" fillId="0" borderId="57" xfId="0" applyFont="1" applyFill="1" applyBorder="1" applyAlignment="1"/>
    <xf numFmtId="0" fontId="1" fillId="0" borderId="0" xfId="0" applyFont="1" applyFill="1" applyBorder="1" applyAlignment="1">
      <alignment horizontal="center"/>
    </xf>
    <xf numFmtId="0" fontId="1" fillId="0" borderId="12" xfId="0" applyFont="1" applyFill="1" applyBorder="1" applyAlignment="1">
      <alignment horizontal="center" shrinkToFit="1"/>
    </xf>
    <xf numFmtId="178" fontId="1" fillId="0" borderId="65" xfId="0" applyNumberFormat="1" applyFont="1" applyFill="1" applyBorder="1" applyAlignment="1"/>
    <xf numFmtId="178" fontId="1" fillId="0" borderId="46" xfId="0" applyNumberFormat="1" applyFont="1" applyFill="1" applyBorder="1" applyAlignment="1"/>
    <xf numFmtId="185" fontId="1" fillId="0" borderId="0" xfId="0" applyNumberFormat="1" applyFont="1" applyFill="1" applyBorder="1" applyAlignment="1"/>
    <xf numFmtId="178" fontId="1" fillId="0" borderId="66" xfId="0" applyNumberFormat="1" applyFont="1" applyFill="1" applyBorder="1" applyAlignment="1"/>
    <xf numFmtId="178" fontId="1" fillId="0" borderId="67" xfId="0" applyNumberFormat="1" applyFont="1" applyFill="1" applyBorder="1" applyAlignment="1"/>
    <xf numFmtId="178" fontId="1" fillId="0" borderId="41" xfId="0" applyNumberFormat="1" applyFont="1" applyFill="1" applyBorder="1" applyAlignment="1"/>
    <xf numFmtId="178" fontId="1" fillId="0" borderId="37" xfId="0" applyNumberFormat="1" applyFont="1" applyFill="1" applyBorder="1" applyAlignment="1"/>
    <xf numFmtId="0" fontId="1" fillId="0" borderId="68" xfId="0" applyFont="1" applyFill="1" applyBorder="1" applyAlignment="1"/>
    <xf numFmtId="178" fontId="1" fillId="0" borderId="49" xfId="0" applyNumberFormat="1" applyFont="1" applyFill="1" applyBorder="1" applyAlignment="1"/>
    <xf numFmtId="0" fontId="1" fillId="0" borderId="67" xfId="0" applyFont="1" applyFill="1" applyBorder="1" applyAlignment="1"/>
    <xf numFmtId="0" fontId="1" fillId="0" borderId="69" xfId="0" applyFont="1" applyFill="1" applyBorder="1" applyAlignment="1"/>
    <xf numFmtId="0" fontId="1" fillId="0" borderId="70" xfId="0" applyFont="1" applyFill="1" applyBorder="1" applyAlignment="1"/>
    <xf numFmtId="0" fontId="1" fillId="0" borderId="71" xfId="0" applyFont="1" applyFill="1" applyBorder="1" applyAlignment="1">
      <alignment horizontal="center"/>
    </xf>
    <xf numFmtId="0" fontId="1" fillId="0" borderId="72" xfId="0" applyFont="1" applyFill="1" applyBorder="1" applyAlignment="1">
      <alignment horizontal="center"/>
    </xf>
    <xf numFmtId="0" fontId="1" fillId="0" borderId="73" xfId="0" applyFont="1" applyFill="1" applyBorder="1" applyAlignment="1">
      <alignment horizontal="center"/>
    </xf>
    <xf numFmtId="182" fontId="1" fillId="0" borderId="65" xfId="0" applyNumberFormat="1" applyFont="1" applyFill="1" applyBorder="1" applyAlignment="1"/>
    <xf numFmtId="182" fontId="1" fillId="0" borderId="46" xfId="0" applyNumberFormat="1" applyFont="1" applyFill="1" applyBorder="1" applyAlignment="1"/>
    <xf numFmtId="182" fontId="1" fillId="0" borderId="74" xfId="0" applyNumberFormat="1" applyFont="1" applyFill="1" applyBorder="1" applyAlignment="1"/>
    <xf numFmtId="182" fontId="1" fillId="0" borderId="67" xfId="0" applyNumberFormat="1" applyFont="1" applyFill="1" applyBorder="1" applyAlignment="1"/>
    <xf numFmtId="182" fontId="1" fillId="0" borderId="69" xfId="0" applyNumberFormat="1" applyFont="1" applyFill="1" applyBorder="1" applyAlignment="1"/>
    <xf numFmtId="182" fontId="1" fillId="0" borderId="70" xfId="0" applyNumberFormat="1" applyFont="1" applyFill="1" applyBorder="1" applyAlignment="1"/>
    <xf numFmtId="182" fontId="1" fillId="0" borderId="75" xfId="0" applyNumberFormat="1" applyFont="1" applyFill="1" applyBorder="1" applyAlignment="1"/>
    <xf numFmtId="182" fontId="1" fillId="0" borderId="0" xfId="0" applyNumberFormat="1" applyFont="1" applyFill="1" applyBorder="1" applyAlignment="1"/>
    <xf numFmtId="0" fontId="1" fillId="0" borderId="76" xfId="0" applyFont="1" applyFill="1" applyBorder="1" applyAlignment="1"/>
    <xf numFmtId="178" fontId="1" fillId="0" borderId="54" xfId="0" applyNumberFormat="1" applyFont="1" applyFill="1" applyBorder="1" applyAlignment="1"/>
    <xf numFmtId="0" fontId="1" fillId="0" borderId="19" xfId="0" applyFont="1" applyFill="1" applyBorder="1" applyAlignment="1"/>
    <xf numFmtId="178" fontId="1" fillId="0" borderId="36" xfId="0" applyNumberFormat="1" applyFont="1" applyFill="1" applyBorder="1" applyAlignment="1">
      <alignment wrapText="1"/>
    </xf>
    <xf numFmtId="0" fontId="1" fillId="0" borderId="77" xfId="0" applyFont="1" applyFill="1" applyBorder="1" applyAlignment="1"/>
    <xf numFmtId="178" fontId="1" fillId="0" borderId="38" xfId="0" applyNumberFormat="1" applyFont="1" applyFill="1" applyBorder="1" applyAlignment="1">
      <alignment horizontal="center"/>
    </xf>
    <xf numFmtId="0" fontId="1" fillId="0" borderId="78" xfId="0" applyFont="1" applyFill="1" applyBorder="1" applyAlignment="1"/>
    <xf numFmtId="182" fontId="1" fillId="0" borderId="12" xfId="0" applyNumberFormat="1" applyFont="1" applyFill="1" applyBorder="1" applyAlignment="1">
      <alignment horizontal="center"/>
    </xf>
    <xf numFmtId="183" fontId="1" fillId="0" borderId="20" xfId="0" applyNumberFormat="1" applyFont="1" applyFill="1" applyBorder="1" applyAlignment="1"/>
    <xf numFmtId="183" fontId="1" fillId="0" borderId="66" xfId="0" applyNumberFormat="1" applyFont="1" applyFill="1" applyBorder="1" applyAlignment="1"/>
    <xf numFmtId="0" fontId="1" fillId="0" borderId="34" xfId="0" applyFont="1" applyFill="1" applyBorder="1" applyAlignment="1">
      <alignment horizontal="center"/>
    </xf>
    <xf numFmtId="182" fontId="1" fillId="0" borderId="20" xfId="0" applyNumberFormat="1" applyFont="1" applyFill="1" applyBorder="1" applyAlignment="1">
      <alignment horizontal="right"/>
    </xf>
    <xf numFmtId="182" fontId="1" fillId="0" borderId="53" xfId="0" applyNumberFormat="1" applyFont="1" applyFill="1" applyBorder="1" applyAlignment="1">
      <alignment horizontal="right"/>
    </xf>
    <xf numFmtId="182" fontId="1" fillId="0" borderId="23" xfId="0" applyNumberFormat="1" applyFont="1" applyFill="1" applyBorder="1" applyAlignment="1">
      <alignment horizontal="right"/>
    </xf>
    <xf numFmtId="182" fontId="1" fillId="0" borderId="50" xfId="0" applyNumberFormat="1" applyFont="1" applyFill="1" applyBorder="1" applyAlignment="1">
      <alignment horizontal="right"/>
    </xf>
    <xf numFmtId="178" fontId="1" fillId="0" borderId="10" xfId="0" applyNumberFormat="1" applyFont="1" applyFill="1" applyBorder="1" applyAlignment="1">
      <alignment horizontal="center"/>
    </xf>
    <xf numFmtId="178" fontId="1" fillId="0" borderId="34" xfId="0" applyNumberFormat="1" applyFont="1" applyFill="1" applyBorder="1" applyAlignment="1">
      <alignment horizontal="center"/>
    </xf>
    <xf numFmtId="178" fontId="1" fillId="0" borderId="2" xfId="0" applyNumberFormat="1" applyFont="1" applyFill="1" applyBorder="1" applyAlignment="1">
      <alignment horizontal="center"/>
    </xf>
    <xf numFmtId="178" fontId="1" fillId="0" borderId="11" xfId="0" applyNumberFormat="1" applyFont="1" applyFill="1" applyBorder="1" applyAlignment="1">
      <alignment horizontal="center"/>
    </xf>
    <xf numFmtId="178" fontId="1" fillId="0" borderId="41" xfId="0" applyNumberFormat="1" applyFont="1" applyFill="1" applyBorder="1" applyAlignment="1">
      <alignment horizontal="center"/>
    </xf>
    <xf numFmtId="178" fontId="1" fillId="0" borderId="12" xfId="0" applyNumberFormat="1" applyFont="1" applyFill="1" applyBorder="1" applyAlignment="1">
      <alignment horizontal="center"/>
    </xf>
    <xf numFmtId="178" fontId="1" fillId="0" borderId="0" xfId="0" applyNumberFormat="1" applyFont="1" applyFill="1" applyBorder="1" applyAlignment="1">
      <alignment horizontal="center"/>
    </xf>
    <xf numFmtId="178" fontId="1" fillId="0" borderId="5" xfId="0" applyNumberFormat="1" applyFont="1" applyFill="1" applyBorder="1" applyAlignment="1">
      <alignment horizontal="center"/>
    </xf>
    <xf numFmtId="178" fontId="1" fillId="0" borderId="13" xfId="0" applyNumberFormat="1" applyFont="1" applyFill="1" applyBorder="1" applyAlignment="1">
      <alignment horizontal="center"/>
    </xf>
    <xf numFmtId="178" fontId="1" fillId="0" borderId="37" xfId="0" applyNumberFormat="1" applyFont="1" applyFill="1" applyBorder="1" applyAlignment="1">
      <alignment horizontal="center"/>
    </xf>
    <xf numFmtId="178" fontId="1" fillId="0" borderId="6" xfId="0" applyNumberFormat="1" applyFont="1" applyFill="1" applyBorder="1" applyAlignment="1">
      <alignment horizontal="center" shrinkToFit="1"/>
    </xf>
    <xf numFmtId="0" fontId="1" fillId="0" borderId="13" xfId="0" applyFont="1" applyFill="1" applyBorder="1" applyAlignment="1">
      <alignment horizontal="center" shrinkToFit="1"/>
    </xf>
    <xf numFmtId="0" fontId="1" fillId="0" borderId="37" xfId="0" applyFont="1" applyFill="1" applyBorder="1" applyAlignment="1">
      <alignment horizontal="center" shrinkToFit="1"/>
    </xf>
    <xf numFmtId="178" fontId="5" fillId="0" borderId="0" xfId="0" applyNumberFormat="1" applyFont="1" applyFill="1" applyBorder="1" applyAlignment="1">
      <alignment horizontal="center" shrinkToFit="1"/>
    </xf>
    <xf numFmtId="178" fontId="5" fillId="0" borderId="5" xfId="0" applyNumberFormat="1" applyFont="1" applyFill="1" applyBorder="1" applyAlignment="1">
      <alignment horizontal="center"/>
    </xf>
    <xf numFmtId="178" fontId="5" fillId="0" borderId="13" xfId="0" applyNumberFormat="1" applyFont="1" applyFill="1" applyBorder="1" applyAlignment="1">
      <alignment horizontal="center"/>
    </xf>
    <xf numFmtId="178" fontId="5" fillId="0" borderId="37" xfId="0" applyNumberFormat="1" applyFont="1" applyFill="1" applyBorder="1" applyAlignment="1">
      <alignment horizontal="center"/>
    </xf>
    <xf numFmtId="178" fontId="1" fillId="0" borderId="15" xfId="0" applyNumberFormat="1" applyFont="1" applyFill="1" applyBorder="1" applyAlignment="1">
      <alignment horizontal="center"/>
    </xf>
    <xf numFmtId="178" fontId="1" fillId="0" borderId="79" xfId="0" applyNumberFormat="1" applyFont="1" applyFill="1" applyBorder="1" applyAlignment="1"/>
    <xf numFmtId="178" fontId="1" fillId="0" borderId="80" xfId="0" applyNumberFormat="1" applyFont="1" applyFill="1" applyBorder="1" applyAlignment="1"/>
    <xf numFmtId="178" fontId="1" fillId="0" borderId="81" xfId="0" applyNumberFormat="1" applyFont="1" applyFill="1" applyBorder="1" applyAlignment="1"/>
    <xf numFmtId="178" fontId="1" fillId="0" borderId="82" xfId="0" applyNumberFormat="1" applyFont="1" applyFill="1" applyBorder="1" applyAlignment="1"/>
    <xf numFmtId="178" fontId="1" fillId="0" borderId="83" xfId="0" applyNumberFormat="1" applyFont="1" applyFill="1" applyBorder="1" applyAlignment="1"/>
    <xf numFmtId="178" fontId="1" fillId="0" borderId="84" xfId="0" applyNumberFormat="1" applyFont="1" applyFill="1" applyBorder="1" applyAlignment="1"/>
    <xf numFmtId="178" fontId="1" fillId="0" borderId="85" xfId="0" applyNumberFormat="1" applyFont="1" applyFill="1" applyBorder="1" applyAlignment="1"/>
    <xf numFmtId="178" fontId="1" fillId="0" borderId="86" xfId="0" applyNumberFormat="1" applyFont="1" applyFill="1" applyBorder="1" applyAlignment="1"/>
    <xf numFmtId="178" fontId="1" fillId="0" borderId="87" xfId="0" applyNumberFormat="1" applyFont="1" applyFill="1" applyBorder="1" applyAlignment="1"/>
    <xf numFmtId="178" fontId="1" fillId="0" borderId="88" xfId="0" applyNumberFormat="1" applyFont="1" applyFill="1" applyBorder="1" applyAlignment="1"/>
    <xf numFmtId="178" fontId="1" fillId="0" borderId="89" xfId="0" applyNumberFormat="1" applyFont="1" applyFill="1" applyBorder="1" applyAlignment="1"/>
    <xf numFmtId="178" fontId="1" fillId="0" borderId="90" xfId="0" applyNumberFormat="1" applyFont="1" applyFill="1" applyBorder="1" applyAlignment="1"/>
    <xf numFmtId="178" fontId="1" fillId="0" borderId="91" xfId="0" applyNumberFormat="1" applyFont="1" applyFill="1" applyBorder="1" applyAlignment="1"/>
    <xf numFmtId="178" fontId="1" fillId="0" borderId="92" xfId="0" applyNumberFormat="1" applyFont="1" applyFill="1" applyBorder="1" applyAlignment="1"/>
    <xf numFmtId="178" fontId="1" fillId="0" borderId="93" xfId="0" applyNumberFormat="1" applyFont="1" applyFill="1" applyBorder="1" applyAlignment="1"/>
    <xf numFmtId="178" fontId="1" fillId="0" borderId="94" xfId="0" applyNumberFormat="1" applyFont="1" applyFill="1" applyBorder="1" applyAlignment="1"/>
    <xf numFmtId="178" fontId="1" fillId="0" borderId="95" xfId="0" applyNumberFormat="1" applyFont="1" applyFill="1" applyBorder="1" applyAlignment="1"/>
    <xf numFmtId="178" fontId="1" fillId="0" borderId="69" xfId="0" applyNumberFormat="1" applyFont="1" applyFill="1" applyBorder="1" applyAlignment="1"/>
    <xf numFmtId="178" fontId="1" fillId="0" borderId="70" xfId="0" applyNumberFormat="1" applyFont="1" applyFill="1" applyBorder="1" applyAlignment="1"/>
    <xf numFmtId="0" fontId="1" fillId="0" borderId="96" xfId="0" applyFont="1" applyFill="1" applyBorder="1" applyAlignment="1">
      <alignment horizontal="center"/>
    </xf>
    <xf numFmtId="0" fontId="1" fillId="0" borderId="97" xfId="0" applyFont="1" applyFill="1" applyBorder="1" applyAlignment="1">
      <alignment horizontal="center"/>
    </xf>
    <xf numFmtId="0" fontId="1" fillId="0" borderId="77" xfId="0" applyFont="1" applyFill="1" applyBorder="1" applyAlignment="1">
      <alignment horizontal="center"/>
    </xf>
    <xf numFmtId="178" fontId="1" fillId="0" borderId="59" xfId="0" applyNumberFormat="1" applyFont="1" applyFill="1" applyBorder="1" applyAlignment="1"/>
    <xf numFmtId="179" fontId="1" fillId="0" borderId="0" xfId="0" applyNumberFormat="1" applyFont="1" applyFill="1" applyAlignment="1"/>
    <xf numFmtId="0" fontId="1" fillId="0" borderId="1" xfId="0" applyFont="1" applyFill="1" applyBorder="1" applyAlignment="1"/>
    <xf numFmtId="179" fontId="1" fillId="0" borderId="42" xfId="0" applyNumberFormat="1" applyFont="1" applyFill="1" applyBorder="1" applyAlignment="1"/>
    <xf numFmtId="179" fontId="1" fillId="0" borderId="35" xfId="0" applyNumberFormat="1" applyFont="1" applyFill="1" applyBorder="1" applyAlignment="1"/>
    <xf numFmtId="179" fontId="1" fillId="0" borderId="10" xfId="0" applyNumberFormat="1" applyFont="1" applyFill="1" applyBorder="1" applyAlignment="1"/>
    <xf numFmtId="179" fontId="1" fillId="0" borderId="3" xfId="0" applyNumberFormat="1" applyFont="1" applyFill="1" applyBorder="1" applyAlignment="1"/>
    <xf numFmtId="179" fontId="1" fillId="0" borderId="12" xfId="0" applyNumberFormat="1" applyFont="1" applyFill="1" applyBorder="1" applyAlignment="1"/>
    <xf numFmtId="179" fontId="1" fillId="0" borderId="6" xfId="0" applyNumberFormat="1" applyFont="1" applyFill="1" applyBorder="1" applyAlignment="1"/>
    <xf numFmtId="179" fontId="1" fillId="0" borderId="6" xfId="0" quotePrefix="1" applyNumberFormat="1" applyFont="1" applyFill="1" applyBorder="1" applyAlignment="1"/>
    <xf numFmtId="179" fontId="1" fillId="0" borderId="7" xfId="0" applyNumberFormat="1" applyFont="1" applyFill="1" applyBorder="1" applyAlignment="1"/>
    <xf numFmtId="178" fontId="1" fillId="0" borderId="73" xfId="0" applyNumberFormat="1" applyFont="1" applyFill="1" applyBorder="1" applyAlignment="1"/>
    <xf numFmtId="179" fontId="1" fillId="0" borderId="95" xfId="0" applyNumberFormat="1" applyFont="1" applyFill="1" applyBorder="1" applyAlignment="1"/>
    <xf numFmtId="179" fontId="1" fillId="0" borderId="33" xfId="0" applyNumberFormat="1" applyFont="1" applyFill="1" applyBorder="1" applyAlignment="1"/>
    <xf numFmtId="179" fontId="1" fillId="0" borderId="54" xfId="0" applyNumberFormat="1" applyFont="1" applyFill="1" applyBorder="1" applyAlignment="1">
      <alignment shrinkToFit="1"/>
    </xf>
    <xf numFmtId="179" fontId="1" fillId="0" borderId="36" xfId="0" applyNumberFormat="1" applyFont="1" applyFill="1" applyBorder="1" applyAlignment="1"/>
    <xf numFmtId="179" fontId="1" fillId="0" borderId="37" xfId="0" applyNumberFormat="1" applyFont="1" applyFill="1" applyBorder="1" applyAlignment="1">
      <alignment shrinkToFit="1"/>
    </xf>
    <xf numFmtId="179" fontId="1" fillId="0" borderId="37" xfId="0" applyNumberFormat="1" applyFont="1" applyFill="1" applyBorder="1" applyAlignment="1"/>
    <xf numFmtId="179" fontId="1" fillId="0" borderId="15" xfId="0" applyNumberFormat="1" applyFont="1" applyFill="1" applyBorder="1" applyAlignment="1"/>
    <xf numFmtId="178" fontId="1" fillId="0" borderId="98" xfId="0" applyNumberFormat="1" applyFont="1" applyFill="1" applyBorder="1" applyAlignment="1"/>
    <xf numFmtId="178" fontId="1" fillId="0" borderId="99" xfId="0" applyNumberFormat="1" applyFont="1" applyFill="1" applyBorder="1" applyAlignment="1"/>
    <xf numFmtId="179" fontId="1" fillId="0" borderId="34" xfId="0" applyNumberFormat="1" applyFont="1" applyFill="1" applyBorder="1" applyAlignment="1"/>
    <xf numFmtId="179" fontId="1" fillId="0" borderId="34" xfId="0" applyNumberFormat="1" applyFont="1" applyFill="1" applyBorder="1" applyAlignment="1">
      <alignment horizontal="center"/>
    </xf>
    <xf numFmtId="179" fontId="1" fillId="0" borderId="0" xfId="0" applyNumberFormat="1" applyFont="1" applyFill="1" applyAlignment="1">
      <alignment horizontal="center"/>
    </xf>
    <xf numFmtId="179" fontId="1" fillId="0" borderId="0" xfId="0" applyNumberFormat="1" applyFont="1" applyFill="1" applyBorder="1" applyAlignment="1">
      <alignment horizontal="center"/>
    </xf>
    <xf numFmtId="179" fontId="1" fillId="0" borderId="100" xfId="0" applyNumberFormat="1" applyFont="1" applyFill="1" applyBorder="1" applyAlignment="1"/>
    <xf numFmtId="179" fontId="1" fillId="0" borderId="101" xfId="0" applyNumberFormat="1" applyFont="1" applyFill="1" applyBorder="1" applyAlignment="1"/>
    <xf numFmtId="179" fontId="1" fillId="0" borderId="58" xfId="0" applyNumberFormat="1" applyFont="1" applyFill="1" applyBorder="1" applyAlignment="1"/>
    <xf numFmtId="179" fontId="1" fillId="0" borderId="55" xfId="0" applyNumberFormat="1" applyFont="1" applyFill="1" applyBorder="1" applyAlignment="1"/>
    <xf numFmtId="179" fontId="1" fillId="0" borderId="13" xfId="0" applyNumberFormat="1" applyFont="1" applyFill="1" applyBorder="1" applyAlignment="1"/>
    <xf numFmtId="179" fontId="1" fillId="0" borderId="5" xfId="0" applyNumberFormat="1" applyFont="1" applyFill="1" applyBorder="1" applyAlignment="1"/>
    <xf numFmtId="179" fontId="1" fillId="0" borderId="17" xfId="0" applyNumberFormat="1" applyFont="1" applyFill="1" applyBorder="1" applyAlignment="1"/>
    <xf numFmtId="179" fontId="1" fillId="0" borderId="16" xfId="0" applyNumberFormat="1" applyFont="1" applyFill="1" applyBorder="1" applyAlignment="1"/>
    <xf numFmtId="178" fontId="1" fillId="0" borderId="102" xfId="0" applyNumberFormat="1" applyFont="1" applyFill="1" applyBorder="1" applyAlignment="1"/>
    <xf numFmtId="178" fontId="1" fillId="0" borderId="44" xfId="0" applyNumberFormat="1" applyFont="1" applyFill="1" applyBorder="1" applyAlignment="1"/>
    <xf numFmtId="179" fontId="1" fillId="0" borderId="67" xfId="0" applyNumberFormat="1" applyFont="1" applyFill="1" applyBorder="1" applyAlignment="1"/>
    <xf numFmtId="0" fontId="5" fillId="0" borderId="19" xfId="0" applyFont="1" applyFill="1" applyBorder="1" applyAlignment="1"/>
    <xf numFmtId="179" fontId="5" fillId="0" borderId="54" xfId="0" applyNumberFormat="1" applyFont="1" applyFill="1" applyBorder="1" applyAlignment="1"/>
    <xf numFmtId="179" fontId="1" fillId="0" borderId="46" xfId="0" applyNumberFormat="1" applyFont="1" applyFill="1" applyBorder="1" applyAlignment="1"/>
    <xf numFmtId="179" fontId="1" fillId="0" borderId="2" xfId="0" applyNumberFormat="1" applyFont="1" applyFill="1" applyBorder="1" applyAlignment="1"/>
    <xf numFmtId="179" fontId="1" fillId="0" borderId="11" xfId="0" applyNumberFormat="1" applyFont="1" applyFill="1" applyBorder="1" applyAlignment="1"/>
    <xf numFmtId="178" fontId="1" fillId="0" borderId="103" xfId="0" applyNumberFormat="1" applyFont="1" applyFill="1" applyBorder="1" applyAlignment="1"/>
    <xf numFmtId="178" fontId="1" fillId="0" borderId="100" xfId="0" applyNumberFormat="1" applyFont="1" applyFill="1" applyBorder="1" applyAlignment="1"/>
    <xf numFmtId="178" fontId="1" fillId="0" borderId="33" xfId="0" applyNumberFormat="1" applyFont="1" applyFill="1" applyBorder="1" applyAlignment="1"/>
    <xf numFmtId="178" fontId="1" fillId="0" borderId="3" xfId="0" applyNumberFormat="1" applyFont="1" applyFill="1" applyBorder="1" applyAlignment="1">
      <alignment horizontal="left"/>
    </xf>
    <xf numFmtId="178" fontId="1" fillId="0" borderId="58" xfId="0" applyNumberFormat="1" applyFont="1" applyFill="1" applyBorder="1" applyAlignment="1"/>
    <xf numFmtId="178" fontId="1" fillId="0" borderId="12" xfId="0" applyNumberFormat="1" applyFont="1" applyFill="1" applyBorder="1" applyAlignment="1"/>
    <xf numFmtId="178" fontId="1" fillId="0" borderId="6" xfId="0" applyNumberFormat="1" applyFont="1" applyFill="1" applyBorder="1" applyAlignment="1"/>
    <xf numFmtId="178" fontId="1" fillId="0" borderId="13" xfId="0" applyNumberFormat="1" applyFont="1" applyFill="1" applyBorder="1" applyAlignment="1"/>
    <xf numFmtId="178" fontId="1" fillId="0" borderId="17" xfId="0" applyNumberFormat="1" applyFont="1" applyFill="1" applyBorder="1" applyAlignment="1"/>
    <xf numFmtId="178" fontId="1" fillId="0" borderId="7" xfId="0" applyNumberFormat="1" applyFont="1" applyFill="1" applyBorder="1" applyAlignment="1"/>
    <xf numFmtId="178" fontId="1" fillId="0" borderId="30" xfId="0" applyNumberFormat="1" applyFont="1" applyFill="1" applyBorder="1" applyAlignment="1"/>
    <xf numFmtId="178" fontId="1" fillId="0" borderId="22" xfId="0" applyNumberFormat="1" applyFont="1" applyFill="1" applyBorder="1" applyAlignment="1">
      <alignment horizontal="center"/>
    </xf>
    <xf numFmtId="178" fontId="1" fillId="0" borderId="56" xfId="0" applyNumberFormat="1" applyFont="1" applyFill="1" applyBorder="1" applyAlignment="1"/>
    <xf numFmtId="178" fontId="1" fillId="0" borderId="60" xfId="0" applyNumberFormat="1" applyFont="1" applyFill="1" applyBorder="1" applyAlignment="1"/>
    <xf numFmtId="178" fontId="1" fillId="0" borderId="104" xfId="0" applyNumberFormat="1" applyFont="1" applyFill="1" applyBorder="1" applyAlignment="1"/>
    <xf numFmtId="178" fontId="1" fillId="0" borderId="105" xfId="0" applyNumberFormat="1" applyFont="1" applyFill="1" applyBorder="1" applyAlignment="1"/>
    <xf numFmtId="178" fontId="1" fillId="0" borderId="50" xfId="0" applyNumberFormat="1" applyFont="1" applyFill="1" applyBorder="1" applyAlignment="1">
      <alignment horizontal="right"/>
    </xf>
    <xf numFmtId="178" fontId="1" fillId="0" borderId="0" xfId="0" applyNumberFormat="1" applyFont="1" applyFill="1" applyAlignment="1">
      <alignment horizontal="center"/>
    </xf>
    <xf numFmtId="179" fontId="1" fillId="0" borderId="45" xfId="0" applyNumberFormat="1" applyFont="1" applyFill="1" applyBorder="1" applyAlignment="1"/>
    <xf numFmtId="179" fontId="1" fillId="0" borderId="69" xfId="0" applyNumberFormat="1" applyFont="1" applyFill="1" applyBorder="1" applyAlignment="1"/>
    <xf numFmtId="179" fontId="1" fillId="0" borderId="3" xfId="0" applyNumberFormat="1" applyFont="1" applyFill="1" applyBorder="1" applyAlignment="1">
      <alignment horizontal="center"/>
    </xf>
    <xf numFmtId="179" fontId="1" fillId="0" borderId="78" xfId="0" applyNumberFormat="1" applyFont="1" applyFill="1" applyBorder="1" applyAlignment="1"/>
    <xf numFmtId="179" fontId="1" fillId="0" borderId="6" xfId="0" applyNumberFormat="1" applyFont="1" applyFill="1" applyBorder="1" applyAlignment="1">
      <alignment horizontal="center"/>
    </xf>
    <xf numFmtId="178" fontId="1" fillId="0" borderId="106" xfId="0" applyNumberFormat="1" applyFont="1" applyFill="1" applyBorder="1" applyAlignment="1">
      <alignment horizontal="center"/>
    </xf>
    <xf numFmtId="178" fontId="1" fillId="0" borderId="107" xfId="0" applyNumberFormat="1" applyFont="1" applyFill="1" applyBorder="1" applyAlignment="1"/>
    <xf numFmtId="179" fontId="1" fillId="0" borderId="54" xfId="0" applyNumberFormat="1" applyFont="1" applyFill="1" applyBorder="1" applyAlignment="1"/>
    <xf numFmtId="179" fontId="1" fillId="0" borderId="44" xfId="0" applyNumberFormat="1" applyFont="1" applyFill="1" applyBorder="1" applyAlignment="1"/>
    <xf numFmtId="184" fontId="1" fillId="0" borderId="8" xfId="0" applyNumberFormat="1" applyFont="1" applyFill="1" applyBorder="1" applyAlignment="1"/>
    <xf numFmtId="184" fontId="1" fillId="0" borderId="65" xfId="0" applyNumberFormat="1" applyFont="1" applyFill="1" applyBorder="1" applyAlignment="1"/>
    <xf numFmtId="184" fontId="1" fillId="0" borderId="44" xfId="0" applyNumberFormat="1" applyFont="1" applyFill="1" applyBorder="1" applyAlignment="1"/>
    <xf numFmtId="184" fontId="1" fillId="0" borderId="108" xfId="0" applyNumberFormat="1" applyFont="1" applyFill="1" applyBorder="1" applyAlignment="1"/>
    <xf numFmtId="184" fontId="1" fillId="0" borderId="109" xfId="0" applyNumberFormat="1" applyFont="1" applyFill="1" applyBorder="1" applyAlignment="1"/>
    <xf numFmtId="184" fontId="1" fillId="0" borderId="31" xfId="0" applyNumberFormat="1" applyFont="1" applyFill="1" applyBorder="1" applyAlignment="1"/>
    <xf numFmtId="184" fontId="1" fillId="0" borderId="95" xfId="0" applyNumberFormat="1" applyFont="1" applyFill="1" applyBorder="1" applyAlignment="1"/>
    <xf numFmtId="184" fontId="1" fillId="0" borderId="67" xfId="0" applyNumberFormat="1" applyFont="1" applyFill="1" applyBorder="1" applyAlignment="1"/>
    <xf numFmtId="184" fontId="1" fillId="0" borderId="47" xfId="0" applyNumberFormat="1" applyFont="1" applyFill="1" applyBorder="1" applyAlignment="1"/>
    <xf numFmtId="184" fontId="1" fillId="0" borderId="57" xfId="0" applyNumberFormat="1" applyFont="1" applyFill="1" applyBorder="1" applyAlignment="1"/>
    <xf numFmtId="184" fontId="1" fillId="0" borderId="0" xfId="0" applyNumberFormat="1" applyFont="1" applyFill="1" applyAlignment="1"/>
    <xf numFmtId="184" fontId="1" fillId="0" borderId="0" xfId="0" applyNumberFormat="1" applyFont="1" applyFill="1" applyAlignment="1">
      <alignment horizontal="center"/>
    </xf>
    <xf numFmtId="184" fontId="1" fillId="0" borderId="110" xfId="0" applyNumberFormat="1" applyFont="1" applyFill="1" applyBorder="1" applyAlignment="1"/>
    <xf numFmtId="184" fontId="1" fillId="0" borderId="33" xfId="0" applyNumberFormat="1" applyFont="1" applyFill="1" applyBorder="1" applyAlignment="1"/>
    <xf numFmtId="184" fontId="1" fillId="0" borderId="35" xfId="0" applyNumberFormat="1" applyFont="1" applyFill="1" applyBorder="1" applyAlignment="1"/>
    <xf numFmtId="184" fontId="1" fillId="0" borderId="3" xfId="0" applyNumberFormat="1" applyFont="1" applyFill="1" applyBorder="1" applyAlignment="1"/>
    <xf numFmtId="184" fontId="1" fillId="0" borderId="58" xfId="0" applyNumberFormat="1" applyFont="1" applyFill="1" applyBorder="1" applyAlignment="1"/>
    <xf numFmtId="184" fontId="1" fillId="0" borderId="54" xfId="0" applyNumberFormat="1" applyFont="1" applyFill="1" applyBorder="1" applyAlignment="1"/>
    <xf numFmtId="184" fontId="1" fillId="0" borderId="36" xfId="0" applyNumberFormat="1" applyFont="1" applyFill="1" applyBorder="1" applyAlignment="1"/>
    <xf numFmtId="184" fontId="1" fillId="0" borderId="19" xfId="0" applyNumberFormat="1" applyFont="1" applyFill="1" applyBorder="1" applyAlignment="1"/>
    <xf numFmtId="184" fontId="1" fillId="0" borderId="6" xfId="0" applyNumberFormat="1" applyFont="1" applyFill="1" applyBorder="1" applyAlignment="1"/>
    <xf numFmtId="184" fontId="1" fillId="0" borderId="13" xfId="0" applyNumberFormat="1" applyFont="1" applyFill="1" applyBorder="1" applyAlignment="1"/>
    <xf numFmtId="184" fontId="1" fillId="0" borderId="37" xfId="0" applyNumberFormat="1" applyFont="1" applyFill="1" applyBorder="1" applyAlignment="1"/>
    <xf numFmtId="184" fontId="1" fillId="0" borderId="12" xfId="0" applyNumberFormat="1" applyFont="1" applyFill="1" applyBorder="1" applyAlignment="1"/>
    <xf numFmtId="184" fontId="1" fillId="0" borderId="5" xfId="0" applyNumberFormat="1" applyFont="1" applyFill="1" applyBorder="1" applyAlignment="1"/>
    <xf numFmtId="184" fontId="1" fillId="0" borderId="17" xfId="0" applyNumberFormat="1" applyFont="1" applyFill="1" applyBorder="1" applyAlignment="1"/>
    <xf numFmtId="184" fontId="1" fillId="0" borderId="15" xfId="0" applyNumberFormat="1" applyFont="1" applyFill="1" applyBorder="1" applyAlignment="1"/>
    <xf numFmtId="184" fontId="1" fillId="0" borderId="45" xfId="0" applyNumberFormat="1" applyFont="1" applyFill="1" applyBorder="1" applyAlignment="1"/>
    <xf numFmtId="184" fontId="1" fillId="0" borderId="46" xfId="0" applyNumberFormat="1" applyFont="1" applyFill="1" applyBorder="1" applyAlignment="1"/>
    <xf numFmtId="184" fontId="1" fillId="0" borderId="22" xfId="0" applyNumberFormat="1" applyFont="1" applyFill="1" applyBorder="1" applyAlignment="1"/>
    <xf numFmtId="184" fontId="1" fillId="0" borderId="106" xfId="0" applyNumberFormat="1" applyFont="1" applyFill="1" applyBorder="1" applyAlignment="1">
      <alignment horizontal="center"/>
    </xf>
    <xf numFmtId="184" fontId="1" fillId="0" borderId="69" xfId="0" applyNumberFormat="1" applyFont="1" applyFill="1" applyBorder="1" applyAlignment="1"/>
    <xf numFmtId="184" fontId="1" fillId="0" borderId="70" xfId="0" applyNumberFormat="1" applyFont="1" applyFill="1" applyBorder="1" applyAlignment="1"/>
    <xf numFmtId="184" fontId="1" fillId="0" borderId="25" xfId="0" applyNumberFormat="1" applyFont="1" applyFill="1" applyBorder="1" applyAlignment="1">
      <alignment horizontal="right"/>
    </xf>
    <xf numFmtId="184" fontId="1" fillId="0" borderId="21" xfId="0" applyNumberFormat="1" applyFont="1" applyFill="1" applyBorder="1" applyAlignment="1"/>
    <xf numFmtId="179" fontId="1" fillId="0" borderId="65" xfId="0" applyNumberFormat="1" applyFont="1" applyFill="1" applyBorder="1" applyAlignment="1"/>
    <xf numFmtId="179" fontId="1" fillId="0" borderId="1" xfId="0" applyNumberFormat="1" applyFont="1" applyFill="1" applyBorder="1" applyAlignment="1">
      <alignment horizontal="center"/>
    </xf>
    <xf numFmtId="179" fontId="1" fillId="0" borderId="10" xfId="0" applyNumberFormat="1" applyFont="1" applyFill="1" applyBorder="1" applyAlignment="1">
      <alignment horizontal="center"/>
    </xf>
    <xf numFmtId="179" fontId="1" fillId="0" borderId="4" xfId="0" applyNumberFormat="1" applyFont="1" applyFill="1" applyBorder="1" applyAlignment="1"/>
    <xf numFmtId="184" fontId="1" fillId="0" borderId="101" xfId="0" applyNumberFormat="1" applyFont="1" applyFill="1" applyBorder="1" applyAlignment="1">
      <alignment horizontal="right"/>
    </xf>
    <xf numFmtId="184" fontId="1" fillId="0" borderId="74" xfId="0" applyNumberFormat="1" applyFont="1" applyFill="1" applyBorder="1" applyAlignment="1">
      <alignment horizontal="right"/>
    </xf>
    <xf numFmtId="184" fontId="1" fillId="0" borderId="75" xfId="0" applyNumberFormat="1" applyFont="1" applyFill="1" applyBorder="1" applyAlignment="1">
      <alignment horizontal="right"/>
    </xf>
    <xf numFmtId="0" fontId="1" fillId="0" borderId="6" xfId="0" quotePrefix="1" applyFont="1" applyFill="1" applyBorder="1" applyAlignment="1">
      <alignment horizontal="center"/>
    </xf>
    <xf numFmtId="0" fontId="1" fillId="0" borderId="30" xfId="0" applyFont="1" applyFill="1" applyBorder="1" applyAlignment="1">
      <alignment horizontal="center"/>
    </xf>
    <xf numFmtId="0" fontId="1" fillId="0" borderId="20" xfId="0" applyFont="1" applyFill="1" applyBorder="1" applyAlignment="1">
      <alignment horizontal="center" shrinkToFit="1"/>
    </xf>
    <xf numFmtId="0" fontId="1" fillId="0" borderId="65" xfId="0" applyFont="1" applyFill="1" applyBorder="1" applyAlignment="1">
      <alignment horizontal="center"/>
    </xf>
    <xf numFmtId="0" fontId="1" fillId="0" borderId="53" xfId="0" applyFont="1" applyFill="1" applyBorder="1" applyAlignment="1">
      <alignment horizontal="center"/>
    </xf>
    <xf numFmtId="0" fontId="1" fillId="0" borderId="25" xfId="0" applyFont="1" applyFill="1" applyBorder="1" applyAlignment="1"/>
    <xf numFmtId="0" fontId="1" fillId="0" borderId="102" xfId="0" applyFont="1" applyFill="1" applyBorder="1" applyAlignment="1"/>
    <xf numFmtId="178" fontId="1" fillId="0" borderId="20" xfId="1" applyNumberFormat="1" applyFont="1" applyFill="1" applyBorder="1" applyAlignment="1"/>
    <xf numFmtId="188" fontId="1" fillId="0" borderId="20" xfId="0" applyNumberFormat="1" applyFont="1" applyFill="1" applyBorder="1" applyAlignment="1"/>
    <xf numFmtId="178" fontId="1" fillId="0" borderId="15" xfId="1" applyNumberFormat="1" applyFont="1" applyFill="1" applyBorder="1" applyAlignment="1"/>
    <xf numFmtId="188" fontId="1" fillId="0" borderId="15" xfId="0" applyNumberFormat="1" applyFont="1" applyFill="1" applyBorder="1" applyAlignment="1"/>
    <xf numFmtId="188" fontId="1" fillId="0" borderId="23" xfId="0" applyNumberFormat="1" applyFont="1" applyFill="1" applyBorder="1" applyAlignment="1"/>
    <xf numFmtId="188" fontId="1" fillId="0" borderId="0" xfId="0" applyNumberFormat="1" applyFont="1" applyFill="1" applyBorder="1" applyAlignment="1"/>
    <xf numFmtId="178" fontId="1" fillId="0" borderId="34" xfId="0" applyNumberFormat="1" applyFont="1" applyFill="1" applyBorder="1" applyAlignment="1"/>
    <xf numFmtId="179" fontId="1" fillId="0" borderId="41" xfId="0" applyNumberFormat="1" applyFont="1" applyFill="1" applyBorder="1" applyAlignment="1"/>
    <xf numFmtId="178" fontId="1" fillId="0" borderId="76" xfId="0" applyNumberFormat="1" applyFont="1" applyFill="1" applyBorder="1" applyAlignment="1"/>
    <xf numFmtId="179" fontId="1" fillId="0" borderId="49" xfId="0" applyNumberFormat="1" applyFont="1" applyFill="1" applyBorder="1" applyAlignment="1"/>
    <xf numFmtId="178" fontId="1" fillId="0" borderId="101" xfId="0" applyNumberFormat="1" applyFont="1" applyFill="1" applyBorder="1" applyAlignment="1"/>
    <xf numFmtId="179" fontId="1" fillId="0" borderId="76" xfId="0" applyNumberFormat="1" applyFont="1" applyFill="1" applyBorder="1" applyAlignment="1"/>
    <xf numFmtId="178" fontId="1" fillId="0" borderId="111" xfId="0" applyNumberFormat="1" applyFont="1" applyFill="1" applyBorder="1" applyAlignment="1"/>
    <xf numFmtId="178" fontId="1" fillId="0" borderId="36" xfId="0" applyNumberFormat="1" applyFont="1" applyFill="1" applyBorder="1" applyAlignment="1">
      <alignment horizontal="center"/>
    </xf>
    <xf numFmtId="178" fontId="1" fillId="0" borderId="102" xfId="0" applyNumberFormat="1" applyFont="1" applyFill="1" applyBorder="1" applyAlignment="1">
      <alignment horizontal="center"/>
    </xf>
    <xf numFmtId="178" fontId="1" fillId="0" borderId="54" xfId="0" applyNumberFormat="1" applyFont="1" applyFill="1" applyBorder="1" applyAlignment="1">
      <alignment horizontal="center"/>
    </xf>
    <xf numFmtId="178" fontId="1" fillId="0" borderId="44" xfId="0" applyNumberFormat="1" applyFont="1" applyFill="1" applyBorder="1" applyAlignment="1">
      <alignment horizontal="center"/>
    </xf>
    <xf numFmtId="178" fontId="1" fillId="0" borderId="112" xfId="0" applyNumberFormat="1" applyFont="1" applyFill="1" applyBorder="1" applyAlignment="1"/>
    <xf numFmtId="0" fontId="5" fillId="0" borderId="51" xfId="0" applyFont="1" applyFill="1" applyBorder="1" applyAlignment="1"/>
    <xf numFmtId="178" fontId="5" fillId="0" borderId="33" xfId="0" applyNumberFormat="1" applyFont="1" applyFill="1" applyBorder="1" applyAlignment="1"/>
    <xf numFmtId="178" fontId="1" fillId="0" borderId="35" xfId="0" applyNumberFormat="1" applyFont="1" applyFill="1" applyBorder="1" applyAlignment="1"/>
    <xf numFmtId="0" fontId="7" fillId="0" borderId="30" xfId="0" applyFont="1" applyFill="1" applyBorder="1" applyAlignment="1"/>
    <xf numFmtId="178" fontId="5" fillId="0" borderId="65" xfId="0" applyNumberFormat="1" applyFont="1" applyFill="1" applyBorder="1" applyAlignment="1"/>
    <xf numFmtId="178" fontId="1" fillId="0" borderId="75" xfId="0" applyNumberFormat="1" applyFont="1" applyFill="1" applyBorder="1" applyAlignment="1"/>
    <xf numFmtId="0" fontId="1" fillId="0" borderId="53" xfId="0" applyFont="1" applyFill="1" applyBorder="1" applyAlignment="1"/>
    <xf numFmtId="0" fontId="1" fillId="0" borderId="52" xfId="0" applyFont="1" applyFill="1" applyBorder="1" applyAlignment="1"/>
    <xf numFmtId="0" fontId="1" fillId="0" borderId="0" xfId="0" applyFont="1" applyFill="1" applyBorder="1" applyAlignment="1">
      <alignment horizontal="right"/>
    </xf>
    <xf numFmtId="0" fontId="1" fillId="0" borderId="44" xfId="0" applyFont="1" applyFill="1" applyBorder="1" applyAlignment="1"/>
    <xf numFmtId="0" fontId="1" fillId="0" borderId="54" xfId="0" applyFont="1" applyFill="1" applyBorder="1" applyAlignment="1"/>
    <xf numFmtId="0" fontId="1" fillId="0" borderId="102" xfId="0" applyFont="1" applyFill="1" applyBorder="1" applyAlignment="1">
      <alignment horizontal="center"/>
    </xf>
    <xf numFmtId="182" fontId="1" fillId="0" borderId="22" xfId="0" applyNumberFormat="1" applyFont="1" applyFill="1" applyBorder="1" applyAlignment="1">
      <alignment horizontal="right"/>
    </xf>
    <xf numFmtId="182" fontId="1" fillId="0" borderId="53" xfId="0" applyNumberFormat="1" applyFont="1" applyFill="1" applyBorder="1" applyAlignment="1"/>
    <xf numFmtId="0" fontId="1" fillId="0" borderId="53" xfId="0" applyFont="1" applyFill="1" applyBorder="1" applyAlignment="1">
      <alignment shrinkToFit="1"/>
    </xf>
    <xf numFmtId="0" fontId="1" fillId="0" borderId="52" xfId="0" applyFont="1" applyFill="1" applyBorder="1" applyAlignment="1">
      <alignment horizontal="center"/>
    </xf>
    <xf numFmtId="178" fontId="1" fillId="0" borderId="0" xfId="0" applyNumberFormat="1" applyFont="1" applyFill="1" applyBorder="1" applyAlignment="1">
      <alignment horizontal="right"/>
    </xf>
    <xf numFmtId="0" fontId="1" fillId="0" borderId="101" xfId="0" applyFont="1" applyFill="1" applyBorder="1" applyAlignment="1"/>
    <xf numFmtId="0" fontId="1" fillId="0" borderId="72" xfId="0" applyFont="1" applyFill="1" applyBorder="1" applyAlignment="1"/>
    <xf numFmtId="0" fontId="1" fillId="0" borderId="115" xfId="0" applyFont="1" applyFill="1" applyBorder="1" applyAlignment="1"/>
    <xf numFmtId="0" fontId="1" fillId="0" borderId="116" xfId="0" applyFont="1" applyFill="1" applyBorder="1" applyAlignment="1"/>
    <xf numFmtId="0" fontId="1" fillId="0" borderId="117" xfId="0" applyFont="1" applyFill="1" applyBorder="1" applyAlignment="1"/>
    <xf numFmtId="0" fontId="1" fillId="0" borderId="118" xfId="0" applyFont="1" applyFill="1" applyBorder="1" applyAlignment="1"/>
    <xf numFmtId="0" fontId="1" fillId="0" borderId="74" xfId="0" applyFont="1" applyFill="1" applyBorder="1" applyAlignment="1"/>
    <xf numFmtId="0" fontId="1" fillId="0" borderId="119" xfId="0" applyFont="1" applyFill="1" applyBorder="1" applyAlignment="1"/>
    <xf numFmtId="0" fontId="1" fillId="0" borderId="120" xfId="0" applyFont="1" applyFill="1" applyBorder="1" applyAlignment="1"/>
    <xf numFmtId="0" fontId="1" fillId="0" borderId="121" xfId="0" applyFont="1" applyFill="1" applyBorder="1" applyAlignment="1">
      <alignment horizontal="right"/>
    </xf>
    <xf numFmtId="0" fontId="1" fillId="0" borderId="121" xfId="0" applyFont="1" applyFill="1" applyBorder="1" applyAlignment="1"/>
    <xf numFmtId="0" fontId="1" fillId="0" borderId="122" xfId="0" applyFont="1" applyFill="1" applyBorder="1" applyAlignment="1"/>
    <xf numFmtId="0" fontId="1" fillId="0" borderId="0" xfId="0" quotePrefix="1" applyFont="1" applyFill="1" applyBorder="1" applyAlignment="1"/>
    <xf numFmtId="0" fontId="1" fillId="0" borderId="111" xfId="0" applyFont="1" applyFill="1" applyBorder="1" applyAlignment="1"/>
    <xf numFmtId="0" fontId="1" fillId="0" borderId="78" xfId="0" applyFont="1" applyFill="1" applyBorder="1" applyAlignment="1">
      <alignment horizontal="right"/>
    </xf>
    <xf numFmtId="0" fontId="1" fillId="0" borderId="123" xfId="0" applyFont="1" applyFill="1" applyBorder="1" applyAlignment="1"/>
    <xf numFmtId="0" fontId="15" fillId="0" borderId="0" xfId="0" applyFont="1">
      <alignment vertical="center"/>
    </xf>
    <xf numFmtId="0" fontId="15" fillId="0" borderId="29" xfId="0" applyFont="1" applyBorder="1">
      <alignment vertical="center"/>
    </xf>
    <xf numFmtId="0" fontId="15" fillId="0" borderId="77" xfId="0" applyFont="1" applyBorder="1">
      <alignment vertical="center"/>
    </xf>
    <xf numFmtId="0" fontId="15" fillId="0" borderId="68" xfId="0" applyFont="1" applyBorder="1">
      <alignment vertical="center"/>
    </xf>
    <xf numFmtId="0" fontId="15" fillId="0" borderId="5" xfId="0" applyFont="1" applyBorder="1">
      <alignment vertical="center"/>
    </xf>
    <xf numFmtId="0" fontId="15" fillId="0" borderId="16" xfId="0" applyFont="1" applyBorder="1">
      <alignment vertical="center"/>
    </xf>
    <xf numFmtId="0" fontId="15" fillId="0" borderId="124" xfId="0" applyFont="1" applyBorder="1" applyAlignment="1">
      <alignment horizontal="center" vertical="center"/>
    </xf>
    <xf numFmtId="0" fontId="15" fillId="0" borderId="52" xfId="0" applyFont="1" applyBorder="1" applyAlignment="1">
      <alignment vertical="center"/>
    </xf>
    <xf numFmtId="0" fontId="15" fillId="0" borderId="53" xfId="0" applyFont="1" applyBorder="1" applyAlignment="1">
      <alignment vertical="center"/>
    </xf>
    <xf numFmtId="0" fontId="15" fillId="0" borderId="25" xfId="0" applyFont="1" applyBorder="1" applyAlignment="1">
      <alignment vertical="center"/>
    </xf>
    <xf numFmtId="0" fontId="15" fillId="0" borderId="31" xfId="0" applyFont="1" applyBorder="1">
      <alignment vertical="center"/>
    </xf>
    <xf numFmtId="0" fontId="15" fillId="0" borderId="4" xfId="0" applyFont="1" applyBorder="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36" xfId="0" applyFont="1" applyBorder="1" applyAlignment="1">
      <alignment horizontal="center" vertical="center"/>
    </xf>
    <xf numFmtId="0" fontId="15" fillId="0" borderId="125" xfId="0" applyFont="1" applyBorder="1" applyAlignment="1">
      <alignment horizontal="center" vertical="center"/>
    </xf>
    <xf numFmtId="0" fontId="15" fillId="0" borderId="126" xfId="0" applyFont="1" applyBorder="1" applyAlignment="1">
      <alignment horizontal="center" vertical="center"/>
    </xf>
    <xf numFmtId="0" fontId="15" fillId="0" borderId="29" xfId="0" applyFont="1" applyBorder="1" applyAlignment="1">
      <alignment horizontal="center" vertical="center"/>
    </xf>
    <xf numFmtId="0" fontId="15" fillId="0" borderId="102" xfId="0" applyFont="1" applyBorder="1">
      <alignment vertical="center"/>
    </xf>
    <xf numFmtId="0" fontId="15" fillId="0" borderId="44" xfId="0" applyFont="1" applyBorder="1">
      <alignment vertical="center"/>
    </xf>
    <xf numFmtId="0" fontId="15" fillId="0" borderId="73" xfId="0" applyFont="1" applyBorder="1">
      <alignment vertical="center"/>
    </xf>
    <xf numFmtId="0" fontId="15" fillId="0" borderId="19" xfId="0" applyFont="1" applyBorder="1">
      <alignment vertical="center"/>
    </xf>
    <xf numFmtId="0" fontId="15" fillId="0" borderId="78" xfId="0" applyFont="1" applyBorder="1">
      <alignment vertical="center"/>
    </xf>
    <xf numFmtId="0" fontId="15" fillId="0" borderId="54" xfId="0" applyFont="1" applyBorder="1">
      <alignment vertical="center"/>
    </xf>
    <xf numFmtId="0" fontId="15" fillId="0" borderId="30" xfId="0" applyFont="1" applyBorder="1">
      <alignment vertical="center"/>
    </xf>
    <xf numFmtId="0" fontId="15" fillId="0" borderId="65" xfId="0" applyFont="1" applyBorder="1">
      <alignment vertical="center"/>
    </xf>
    <xf numFmtId="0" fontId="15" fillId="0" borderId="46" xfId="0" applyFont="1" applyBorder="1">
      <alignment vertical="center"/>
    </xf>
    <xf numFmtId="0" fontId="15" fillId="0" borderId="103" xfId="0" applyFont="1" applyBorder="1">
      <alignment vertical="center"/>
    </xf>
    <xf numFmtId="0" fontId="15" fillId="0" borderId="0" xfId="0" applyFont="1" applyBorder="1">
      <alignment vertical="center"/>
    </xf>
    <xf numFmtId="0" fontId="15" fillId="0" borderId="37" xfId="0" applyFont="1" applyBorder="1">
      <alignment vertical="center"/>
    </xf>
    <xf numFmtId="0" fontId="15" fillId="0" borderId="127" xfId="0" applyFont="1" applyBorder="1">
      <alignment vertical="center"/>
    </xf>
    <xf numFmtId="0" fontId="15" fillId="0" borderId="128" xfId="0" applyFont="1" applyBorder="1">
      <alignment vertical="center"/>
    </xf>
    <xf numFmtId="0" fontId="15" fillId="0" borderId="129" xfId="0" applyFont="1" applyBorder="1">
      <alignment vertical="center"/>
    </xf>
    <xf numFmtId="0" fontId="15" fillId="0" borderId="126" xfId="0" applyFont="1" applyBorder="1">
      <alignment vertical="center"/>
    </xf>
    <xf numFmtId="0" fontId="15" fillId="0" borderId="130" xfId="0" applyFont="1" applyBorder="1">
      <alignment vertical="center"/>
    </xf>
    <xf numFmtId="0" fontId="15" fillId="0" borderId="131" xfId="0" applyFont="1" applyBorder="1">
      <alignment vertical="center"/>
    </xf>
    <xf numFmtId="0" fontId="15" fillId="0" borderId="132" xfId="0" applyFont="1" applyBorder="1">
      <alignment vertical="center"/>
    </xf>
    <xf numFmtId="0" fontId="15" fillId="0" borderId="133" xfId="0" applyFont="1" applyBorder="1">
      <alignment vertical="center"/>
    </xf>
    <xf numFmtId="0" fontId="15" fillId="0" borderId="0" xfId="0" applyFont="1" applyAlignment="1">
      <alignment horizontal="right" vertical="center"/>
    </xf>
    <xf numFmtId="0" fontId="15" fillId="0" borderId="37" xfId="0" applyFont="1" applyBorder="1" applyAlignment="1">
      <alignment horizontal="center" vertical="center"/>
    </xf>
    <xf numFmtId="0" fontId="15" fillId="0" borderId="44" xfId="0" applyFont="1" applyBorder="1" applyAlignment="1">
      <alignment horizontal="center" vertical="center"/>
    </xf>
    <xf numFmtId="0" fontId="15" fillId="0" borderId="54" xfId="0" applyFont="1" applyBorder="1" applyAlignment="1">
      <alignment horizontal="center" vertical="center"/>
    </xf>
    <xf numFmtId="0" fontId="15" fillId="0" borderId="134" xfId="0" applyFont="1" applyBorder="1" applyAlignment="1">
      <alignment horizontal="center" vertical="center"/>
    </xf>
    <xf numFmtId="0" fontId="15" fillId="0" borderId="44" xfId="0" applyFont="1" applyBorder="1" applyAlignment="1">
      <alignment horizontal="right" vertical="center"/>
    </xf>
    <xf numFmtId="0" fontId="15" fillId="0" borderId="21" xfId="0" applyFont="1" applyBorder="1">
      <alignment vertical="center"/>
    </xf>
    <xf numFmtId="0" fontId="15" fillId="0" borderId="46" xfId="0" applyFont="1" applyBorder="1" applyAlignment="1">
      <alignment horizontal="right" vertical="center"/>
    </xf>
    <xf numFmtId="0" fontId="15" fillId="0" borderId="135" xfId="0" applyFont="1" applyBorder="1">
      <alignment vertical="center"/>
    </xf>
    <xf numFmtId="0" fontId="15" fillId="0" borderId="129" xfId="0" applyFont="1" applyBorder="1" applyAlignment="1">
      <alignment horizontal="right" vertical="center"/>
    </xf>
    <xf numFmtId="0" fontId="15" fillId="0" borderId="136" xfId="0" applyFont="1" applyBorder="1">
      <alignment vertical="center"/>
    </xf>
    <xf numFmtId="0" fontId="15" fillId="0" borderId="137" xfId="0" applyFont="1" applyBorder="1">
      <alignment vertical="center"/>
    </xf>
    <xf numFmtId="0" fontId="15" fillId="0" borderId="138" xfId="0" applyFont="1" applyBorder="1">
      <alignment vertical="center"/>
    </xf>
    <xf numFmtId="0" fontId="15" fillId="0" borderId="139" xfId="0" applyFont="1" applyBorder="1">
      <alignment vertical="center"/>
    </xf>
    <xf numFmtId="0" fontId="15" fillId="0" borderId="37" xfId="0" applyFont="1" applyBorder="1" applyAlignment="1">
      <alignment horizontal="right" vertical="center"/>
    </xf>
    <xf numFmtId="0" fontId="15" fillId="0" borderId="72" xfId="0" applyFont="1" applyBorder="1">
      <alignment vertical="center"/>
    </xf>
    <xf numFmtId="0" fontId="15" fillId="0" borderId="105" xfId="0" applyFont="1" applyBorder="1">
      <alignment vertical="center"/>
    </xf>
    <xf numFmtId="0" fontId="15" fillId="0" borderId="76" xfId="0" applyFont="1" applyBorder="1">
      <alignment vertical="center"/>
    </xf>
    <xf numFmtId="0" fontId="15" fillId="0" borderId="49" xfId="0" applyFont="1" applyBorder="1">
      <alignment vertical="center"/>
    </xf>
    <xf numFmtId="0" fontId="15" fillId="0" borderId="111" xfId="0" applyFont="1" applyBorder="1">
      <alignment vertical="center"/>
    </xf>
    <xf numFmtId="0" fontId="15" fillId="0" borderId="140" xfId="0" applyFont="1" applyBorder="1">
      <alignment vertical="center"/>
    </xf>
    <xf numFmtId="0" fontId="15" fillId="0" borderId="132" xfId="0" applyFont="1" applyBorder="1" applyAlignment="1">
      <alignment horizontal="right" vertical="center"/>
    </xf>
    <xf numFmtId="0" fontId="15" fillId="0" borderId="0" xfId="0" applyFont="1" applyAlignment="1">
      <alignment vertical="center"/>
    </xf>
    <xf numFmtId="0" fontId="15" fillId="0" borderId="35" xfId="0" applyFont="1" applyBorder="1">
      <alignment vertical="center"/>
    </xf>
    <xf numFmtId="0" fontId="15" fillId="0" borderId="141" xfId="0" applyFont="1" applyBorder="1">
      <alignment vertical="center"/>
    </xf>
    <xf numFmtId="0" fontId="15" fillId="0" borderId="42" xfId="0" applyFont="1" applyBorder="1">
      <alignment vertical="center"/>
    </xf>
    <xf numFmtId="0" fontId="15" fillId="0" borderId="20" xfId="0" applyFont="1" applyBorder="1">
      <alignment vertical="center"/>
    </xf>
    <xf numFmtId="0" fontId="15" fillId="0" borderId="20" xfId="0" applyFont="1" applyBorder="1" applyAlignment="1">
      <alignment horizontal="center" vertical="center"/>
    </xf>
    <xf numFmtId="0" fontId="15" fillId="0" borderId="46"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lignment vertical="center"/>
    </xf>
    <xf numFmtId="0" fontId="15" fillId="0" borderId="47" xfId="0" applyFont="1" applyBorder="1">
      <alignment vertical="center"/>
    </xf>
    <xf numFmtId="0" fontId="15" fillId="0" borderId="39" xfId="0" applyFont="1" applyBorder="1">
      <alignment vertical="center"/>
    </xf>
    <xf numFmtId="0" fontId="15" fillId="0" borderId="41" xfId="0" applyFont="1" applyBorder="1" applyAlignment="1">
      <alignment horizontal="center" vertical="top"/>
    </xf>
    <xf numFmtId="0" fontId="15" fillId="0" borderId="10" xfId="0" applyFont="1" applyBorder="1" applyAlignment="1">
      <alignment horizontal="center" vertical="top"/>
    </xf>
    <xf numFmtId="0" fontId="15" fillId="0" borderId="2" xfId="0" applyFont="1" applyBorder="1" applyAlignment="1">
      <alignment horizontal="center" vertical="top"/>
    </xf>
    <xf numFmtId="0" fontId="15" fillId="0" borderId="54" xfId="0" applyFont="1" applyBorder="1" applyAlignment="1">
      <alignment horizontal="center" vertical="top"/>
    </xf>
    <xf numFmtId="0" fontId="15" fillId="0" borderId="36" xfId="0" applyFont="1" applyBorder="1" applyAlignment="1">
      <alignment horizontal="center" vertical="top"/>
    </xf>
    <xf numFmtId="0" fontId="15" fillId="0" borderId="19" xfId="0" applyFont="1" applyBorder="1" applyAlignment="1">
      <alignment horizontal="center" vertical="top"/>
    </xf>
    <xf numFmtId="0" fontId="1" fillId="0" borderId="0" xfId="0" applyFont="1">
      <alignment vertical="center"/>
    </xf>
    <xf numFmtId="0" fontId="1" fillId="0" borderId="0" xfId="0" applyFont="1" applyAlignment="1" applyProtection="1"/>
    <xf numFmtId="0" fontId="4" fillId="0" borderId="0" xfId="0" applyFont="1" applyAlignment="1" applyProtection="1"/>
    <xf numFmtId="38" fontId="1" fillId="0" borderId="0" xfId="1" applyFont="1" applyAlignment="1" applyProtection="1"/>
    <xf numFmtId="38" fontId="1" fillId="0" borderId="61" xfId="1" applyFont="1" applyBorder="1" applyAlignment="1" applyProtection="1">
      <alignment horizontal="center"/>
    </xf>
    <xf numFmtId="38" fontId="1" fillId="0" borderId="29" xfId="1" applyFont="1" applyBorder="1" applyAlignment="1" applyProtection="1">
      <alignment horizontal="left"/>
    </xf>
    <xf numFmtId="38" fontId="1" fillId="0" borderId="0" xfId="1" applyFont="1" applyBorder="1" applyAlignment="1" applyProtection="1">
      <alignment horizontal="left"/>
    </xf>
    <xf numFmtId="38" fontId="1" fillId="0" borderId="4" xfId="1" applyFont="1" applyBorder="1" applyAlignment="1" applyProtection="1">
      <alignment horizontal="center"/>
    </xf>
    <xf numFmtId="38" fontId="1" fillId="0" borderId="12" xfId="1" applyFont="1" applyBorder="1" applyAlignment="1" applyProtection="1"/>
    <xf numFmtId="38" fontId="1" fillId="0" borderId="12" xfId="1" applyFont="1" applyBorder="1" applyAlignment="1" applyProtection="1">
      <alignment horizontal="right"/>
    </xf>
    <xf numFmtId="38" fontId="1" fillId="0" borderId="5" xfId="1" applyFont="1" applyBorder="1" applyAlignment="1" applyProtection="1"/>
    <xf numFmtId="38" fontId="1" fillId="0" borderId="72" xfId="1" applyFont="1" applyBorder="1" applyAlignment="1" applyProtection="1"/>
    <xf numFmtId="38" fontId="1" fillId="0" borderId="142" xfId="1" applyFont="1" applyBorder="1" applyAlignment="1" applyProtection="1">
      <alignment horizontal="left"/>
    </xf>
    <xf numFmtId="38" fontId="1" fillId="0" borderId="143" xfId="1" applyFont="1" applyBorder="1" applyAlignment="1" applyProtection="1">
      <alignment horizontal="left"/>
    </xf>
    <xf numFmtId="38" fontId="1" fillId="0" borderId="144" xfId="1" applyFont="1" applyBorder="1" applyAlignment="1" applyProtection="1">
      <alignment horizontal="center"/>
    </xf>
    <xf numFmtId="38" fontId="1" fillId="0" borderId="84" xfId="1" applyFont="1" applyBorder="1" applyAlignment="1" applyProtection="1"/>
    <xf numFmtId="38" fontId="1" fillId="0" borderId="84" xfId="1" applyFont="1" applyBorder="1" applyAlignment="1" applyProtection="1">
      <alignment horizontal="right"/>
    </xf>
    <xf numFmtId="38" fontId="1" fillId="0" borderId="83" xfId="1" applyFont="1" applyBorder="1" applyAlignment="1" applyProtection="1"/>
    <xf numFmtId="38" fontId="1" fillId="0" borderId="145" xfId="1" applyFont="1" applyBorder="1" applyAlignment="1" applyProtection="1"/>
    <xf numFmtId="38" fontId="1" fillId="0" borderId="29" xfId="1" applyFont="1" applyBorder="1" applyAlignment="1" applyProtection="1"/>
    <xf numFmtId="38" fontId="1" fillId="0" borderId="146" xfId="1" applyFont="1" applyBorder="1" applyAlignment="1" applyProtection="1"/>
    <xf numFmtId="38" fontId="1" fillId="0" borderId="0" xfId="1" applyFont="1" applyBorder="1" applyAlignment="1" applyProtection="1"/>
    <xf numFmtId="38" fontId="1" fillId="0" borderId="147" xfId="1" applyFont="1" applyBorder="1" applyAlignment="1" applyProtection="1">
      <alignment horizontal="center"/>
    </xf>
    <xf numFmtId="38" fontId="1" fillId="0" borderId="148" xfId="1" applyFont="1" applyBorder="1" applyAlignment="1" applyProtection="1"/>
    <xf numFmtId="38" fontId="1" fillId="0" borderId="149" xfId="1" applyFont="1" applyBorder="1" applyAlignment="1" applyProtection="1"/>
    <xf numFmtId="38" fontId="1" fillId="0" borderId="18" xfId="1" applyFont="1" applyFill="1" applyBorder="1" applyAlignment="1" applyProtection="1">
      <alignment horizontal="left"/>
    </xf>
    <xf numFmtId="38" fontId="1" fillId="0" borderId="78" xfId="1" applyFont="1" applyFill="1" applyBorder="1" applyAlignment="1" applyProtection="1">
      <alignment horizontal="left"/>
    </xf>
    <xf numFmtId="38" fontId="1" fillId="0" borderId="150" xfId="1" applyFont="1" applyFill="1" applyBorder="1" applyAlignment="1" applyProtection="1">
      <alignment horizontal="center"/>
    </xf>
    <xf numFmtId="38" fontId="1" fillId="0" borderId="36" xfId="1" applyFont="1" applyFill="1" applyBorder="1" applyAlignment="1" applyProtection="1"/>
    <xf numFmtId="38" fontId="1" fillId="0" borderId="36" xfId="1" applyFont="1" applyFill="1" applyBorder="1" applyAlignment="1" applyProtection="1">
      <alignment horizontal="right"/>
    </xf>
    <xf numFmtId="38" fontId="1" fillId="0" borderId="151" xfId="1" applyFont="1" applyFill="1" applyBorder="1" applyAlignment="1" applyProtection="1"/>
    <xf numFmtId="38" fontId="1" fillId="0" borderId="152" xfId="1" applyFont="1" applyBorder="1" applyAlignment="1" applyProtection="1"/>
    <xf numFmtId="38" fontId="1" fillId="0" borderId="30" xfId="1" applyFont="1" applyFill="1" applyBorder="1" applyAlignment="1" applyProtection="1">
      <alignment horizontal="left"/>
    </xf>
    <xf numFmtId="38" fontId="1" fillId="0" borderId="65" xfId="1" applyFont="1" applyFill="1" applyBorder="1" applyAlignment="1" applyProtection="1">
      <alignment horizontal="left"/>
    </xf>
    <xf numFmtId="38" fontId="1" fillId="0" borderId="8" xfId="1" applyFont="1" applyFill="1" applyBorder="1" applyAlignment="1" applyProtection="1">
      <alignment horizontal="center"/>
    </xf>
    <xf numFmtId="38" fontId="1" fillId="0" borderId="20" xfId="1" applyFont="1" applyFill="1" applyBorder="1" applyAlignment="1" applyProtection="1"/>
    <xf numFmtId="38" fontId="1" fillId="0" borderId="20" xfId="1" applyFont="1" applyFill="1" applyBorder="1" applyAlignment="1" applyProtection="1">
      <alignment horizontal="right"/>
    </xf>
    <xf numFmtId="38" fontId="1" fillId="0" borderId="21" xfId="1" applyFont="1" applyFill="1" applyBorder="1" applyAlignment="1" applyProtection="1"/>
    <xf numFmtId="38" fontId="1" fillId="0" borderId="103" xfId="1" applyFont="1" applyBorder="1" applyAlignment="1" applyProtection="1"/>
    <xf numFmtId="190" fontId="1" fillId="0" borderId="20" xfId="1" applyNumberFormat="1" applyFont="1" applyFill="1" applyBorder="1" applyAlignment="1" applyProtection="1"/>
    <xf numFmtId="40" fontId="1" fillId="0" borderId="20" xfId="1" applyNumberFormat="1" applyFont="1" applyFill="1" applyBorder="1" applyAlignment="1" applyProtection="1"/>
    <xf numFmtId="38" fontId="1" fillId="0" borderId="5" xfId="1" applyFont="1" applyFill="1" applyBorder="1" applyAlignment="1" applyProtection="1"/>
    <xf numFmtId="38" fontId="1" fillId="0" borderId="56" xfId="1" applyFont="1" applyFill="1" applyBorder="1" applyAlignment="1" applyProtection="1">
      <alignment horizontal="left"/>
    </xf>
    <xf numFmtId="38" fontId="1" fillId="0" borderId="60" xfId="1" applyFont="1" applyFill="1" applyBorder="1" applyAlignment="1" applyProtection="1">
      <alignment horizontal="left"/>
    </xf>
    <xf numFmtId="38" fontId="1" fillId="0" borderId="9" xfId="1" applyFont="1" applyFill="1" applyBorder="1" applyAlignment="1" applyProtection="1">
      <alignment horizontal="center"/>
    </xf>
    <xf numFmtId="190" fontId="1" fillId="0" borderId="47" xfId="1" applyNumberFormat="1" applyFont="1" applyFill="1" applyBorder="1" applyAlignment="1" applyProtection="1"/>
    <xf numFmtId="38" fontId="1" fillId="0" borderId="47" xfId="1" applyFont="1" applyFill="1" applyBorder="1" applyAlignment="1" applyProtection="1">
      <alignment horizontal="right"/>
    </xf>
    <xf numFmtId="38" fontId="1" fillId="0" borderId="39" xfId="1" applyFont="1" applyFill="1" applyBorder="1" applyAlignment="1" applyProtection="1"/>
    <xf numFmtId="38" fontId="1" fillId="0" borderId="75" xfId="1" applyFont="1" applyFill="1" applyBorder="1" applyAlignment="1" applyProtection="1"/>
    <xf numFmtId="38" fontId="1" fillId="0" borderId="51" xfId="1" applyFont="1" applyBorder="1" applyAlignment="1" applyProtection="1"/>
    <xf numFmtId="0" fontId="1" fillId="0" borderId="33" xfId="0" applyFont="1" applyBorder="1" applyAlignment="1" applyProtection="1"/>
    <xf numFmtId="38" fontId="1" fillId="0" borderId="33" xfId="1" applyFont="1" applyBorder="1" applyAlignment="1" applyProtection="1"/>
    <xf numFmtId="38" fontId="1" fillId="0" borderId="101" xfId="1" applyFont="1" applyBorder="1" applyAlignment="1" applyProtection="1"/>
    <xf numFmtId="38" fontId="1" fillId="0" borderId="101" xfId="1" applyFont="1" applyBorder="1" applyAlignment="1" applyProtection="1">
      <alignment horizontal="right"/>
    </xf>
    <xf numFmtId="38" fontId="1" fillId="0" borderId="30" xfId="1" applyFont="1" applyBorder="1" applyAlignment="1" applyProtection="1"/>
    <xf numFmtId="0" fontId="1" fillId="0" borderId="65" xfId="0" applyFont="1" applyBorder="1" applyAlignment="1" applyProtection="1"/>
    <xf numFmtId="38" fontId="1" fillId="0" borderId="65" xfId="1" applyFont="1" applyBorder="1" applyAlignment="1" applyProtection="1"/>
    <xf numFmtId="38" fontId="1" fillId="0" borderId="103" xfId="1" applyFont="1" applyBorder="1" applyAlignment="1" applyProtection="1">
      <alignment horizontal="right"/>
    </xf>
    <xf numFmtId="38" fontId="1" fillId="2" borderId="0" xfId="1" applyFont="1" applyFill="1" applyAlignment="1" applyProtection="1"/>
    <xf numFmtId="38" fontId="1" fillId="0" borderId="65" xfId="1" applyFont="1" applyBorder="1" applyAlignment="1" applyProtection="1">
      <alignment horizontal="left"/>
    </xf>
    <xf numFmtId="0" fontId="8" fillId="0" borderId="150" xfId="0" applyFont="1" applyBorder="1" applyAlignment="1">
      <alignment vertical="center" textRotation="255"/>
    </xf>
    <xf numFmtId="38" fontId="1" fillId="0" borderId="21" xfId="1" applyFont="1" applyBorder="1" applyAlignment="1" applyProtection="1"/>
    <xf numFmtId="0" fontId="8" fillId="0" borderId="14" xfId="0" applyFont="1" applyBorder="1" applyAlignment="1">
      <alignment vertical="center" textRotation="255"/>
    </xf>
    <xf numFmtId="38" fontId="9" fillId="0" borderId="65" xfId="1" applyFont="1" applyBorder="1" applyAlignment="1" applyProtection="1"/>
    <xf numFmtId="38" fontId="9" fillId="0" borderId="103" xfId="1" applyFont="1" applyBorder="1" applyAlignment="1" applyProtection="1"/>
    <xf numFmtId="38" fontId="9" fillId="0" borderId="30" xfId="1" applyFont="1" applyBorder="1" applyAlignment="1" applyProtection="1"/>
    <xf numFmtId="38" fontId="1" fillId="0" borderId="56" xfId="1" applyFont="1" applyBorder="1" applyAlignment="1" applyProtection="1"/>
    <xf numFmtId="0" fontId="1" fillId="0" borderId="60" xfId="0" applyFont="1" applyBorder="1" applyAlignment="1" applyProtection="1"/>
    <xf numFmtId="38" fontId="1" fillId="0" borderId="60" xfId="1" applyFont="1" applyBorder="1" applyAlignment="1" applyProtection="1"/>
    <xf numFmtId="38" fontId="1" fillId="0" borderId="75" xfId="1" applyFont="1" applyBorder="1" applyAlignment="1" applyProtection="1"/>
    <xf numFmtId="38" fontId="1" fillId="0" borderId="153" xfId="1" applyFont="1" applyBorder="1" applyAlignment="1" applyProtection="1"/>
    <xf numFmtId="38" fontId="1" fillId="0" borderId="62" xfId="1" applyFont="1" applyBorder="1" applyAlignment="1" applyProtection="1"/>
    <xf numFmtId="38" fontId="1" fillId="0" borderId="63" xfId="1" applyFont="1" applyBorder="1" applyAlignment="1" applyProtection="1">
      <alignment horizontal="right"/>
    </xf>
    <xf numFmtId="38" fontId="1" fillId="0" borderId="154" xfId="1" applyFont="1" applyBorder="1" applyAlignment="1" applyProtection="1">
      <alignment horizontal="center"/>
    </xf>
    <xf numFmtId="38" fontId="1" fillId="0" borderId="14" xfId="1" applyFont="1" applyBorder="1" applyAlignment="1" applyProtection="1"/>
    <xf numFmtId="38" fontId="1" fillId="0" borderId="102" xfId="1" applyFont="1" applyBorder="1" applyAlignment="1" applyProtection="1"/>
    <xf numFmtId="38" fontId="1" fillId="0" borderId="14" xfId="1" applyFont="1" applyBorder="1" applyAlignment="1" applyProtection="1">
      <alignment horizontal="center"/>
    </xf>
    <xf numFmtId="38" fontId="1" fillId="0" borderId="15" xfId="1" applyFont="1" applyBorder="1" applyAlignment="1" applyProtection="1"/>
    <xf numFmtId="38" fontId="1" fillId="0" borderId="15" xfId="1" applyFont="1" applyBorder="1" applyAlignment="1" applyProtection="1">
      <alignment horizontal="right"/>
    </xf>
    <xf numFmtId="38" fontId="1" fillId="0" borderId="8" xfId="1" applyFont="1" applyBorder="1" applyAlignment="1" applyProtection="1"/>
    <xf numFmtId="38" fontId="1" fillId="0" borderId="8" xfId="1" applyFont="1" applyBorder="1" applyAlignment="1" applyProtection="1">
      <alignment horizontal="center"/>
    </xf>
    <xf numFmtId="38" fontId="1" fillId="0" borderId="20" xfId="1" applyFont="1" applyBorder="1" applyAlignment="1" applyProtection="1"/>
    <xf numFmtId="38" fontId="1" fillId="0" borderId="20" xfId="1" applyFont="1" applyBorder="1" applyAlignment="1" applyProtection="1">
      <alignment horizontal="right"/>
    </xf>
    <xf numFmtId="0" fontId="1" fillId="0" borderId="0" xfId="0" applyFont="1" applyBorder="1" applyAlignment="1" applyProtection="1"/>
    <xf numFmtId="38" fontId="1" fillId="0" borderId="150" xfId="1" applyFont="1" applyBorder="1" applyAlignment="1" applyProtection="1"/>
    <xf numFmtId="38" fontId="1" fillId="0" borderId="78" xfId="1" applyFont="1" applyBorder="1" applyAlignment="1" applyProtection="1"/>
    <xf numFmtId="38" fontId="1" fillId="0" borderId="155" xfId="1" applyFont="1" applyBorder="1" applyAlignment="1" applyProtection="1"/>
    <xf numFmtId="38" fontId="1" fillId="0" borderId="131" xfId="1" applyFont="1" applyBorder="1" applyAlignment="1" applyProtection="1"/>
    <xf numFmtId="38" fontId="1" fillId="0" borderId="155" xfId="1" applyFont="1" applyFill="1" applyBorder="1" applyAlignment="1" applyProtection="1">
      <alignment horizontal="center"/>
    </xf>
    <xf numFmtId="38" fontId="1" fillId="0" borderId="156" xfId="1" applyFont="1" applyFill="1" applyBorder="1" applyAlignment="1" applyProtection="1"/>
    <xf numFmtId="38" fontId="1" fillId="0" borderId="156" xfId="1" applyFont="1" applyFill="1" applyBorder="1" applyAlignment="1" applyProtection="1">
      <alignment horizontal="right"/>
    </xf>
    <xf numFmtId="0" fontId="1" fillId="0" borderId="32" xfId="0" applyFont="1" applyBorder="1" applyAlignment="1" applyProtection="1"/>
    <xf numFmtId="0" fontId="1" fillId="0" borderId="34" xfId="0" applyFont="1" applyBorder="1" applyAlignment="1" applyProtection="1"/>
    <xf numFmtId="0" fontId="1" fillId="0" borderId="1" xfId="0" applyFont="1" applyBorder="1" applyAlignment="1" applyProtection="1">
      <alignment horizontal="center"/>
    </xf>
    <xf numFmtId="0" fontId="1" fillId="0" borderId="2" xfId="0" applyFont="1" applyBorder="1" applyAlignment="1" applyProtection="1">
      <alignment horizontal="center"/>
    </xf>
    <xf numFmtId="0" fontId="1" fillId="0" borderId="3" xfId="0" applyFont="1" applyBorder="1" applyAlignment="1" applyProtection="1">
      <alignment horizontal="center"/>
    </xf>
    <xf numFmtId="0" fontId="1" fillId="0" borderId="4" xfId="0" applyFont="1" applyBorder="1" applyAlignment="1" applyProtection="1">
      <alignment horizontal="center"/>
    </xf>
    <xf numFmtId="0" fontId="1" fillId="0" borderId="5" xfId="0" applyFont="1" applyBorder="1" applyAlignment="1" applyProtection="1">
      <alignment horizontal="center"/>
    </xf>
    <xf numFmtId="0" fontId="1" fillId="0" borderId="6" xfId="0" applyFont="1" applyBorder="1" applyAlignment="1" applyProtection="1">
      <alignment horizontal="center"/>
    </xf>
    <xf numFmtId="0" fontId="1" fillId="0" borderId="29" xfId="0" applyFont="1" applyBorder="1" applyAlignment="1" applyProtection="1"/>
    <xf numFmtId="0" fontId="1" fillId="0" borderId="7" xfId="0" applyFont="1" applyBorder="1" applyAlignment="1" applyProtection="1">
      <alignment horizontal="center"/>
    </xf>
    <xf numFmtId="0" fontId="1" fillId="0" borderId="30" xfId="0" applyFont="1" applyBorder="1" applyAlignment="1" applyProtection="1"/>
    <xf numFmtId="177" fontId="1" fillId="0" borderId="8" xfId="0" applyNumberFormat="1" applyFont="1" applyBorder="1" applyAlignment="1" applyProtection="1"/>
    <xf numFmtId="177" fontId="1" fillId="0" borderId="20" xfId="0" applyNumberFormat="1" applyFont="1" applyBorder="1" applyAlignment="1" applyProtection="1"/>
    <xf numFmtId="177" fontId="1" fillId="0" borderId="73" xfId="0" applyNumberFormat="1" applyFont="1" applyBorder="1" applyAlignment="1" applyProtection="1">
      <alignment horizontal="right"/>
    </xf>
    <xf numFmtId="177" fontId="1" fillId="0" borderId="9" xfId="0" applyNumberFormat="1" applyFont="1" applyBorder="1" applyAlignment="1" applyProtection="1"/>
    <xf numFmtId="177" fontId="1" fillId="0" borderId="47" xfId="0" applyNumberFormat="1" applyFont="1" applyBorder="1" applyAlignment="1" applyProtection="1"/>
    <xf numFmtId="177" fontId="1" fillId="0" borderId="25" xfId="0" applyNumberFormat="1" applyFont="1" applyBorder="1" applyAlignment="1" applyProtection="1">
      <alignment horizontal="right"/>
    </xf>
    <xf numFmtId="178" fontId="1" fillId="0" borderId="0" xfId="0" applyNumberFormat="1" applyFont="1" applyBorder="1" applyAlignment="1" applyProtection="1"/>
    <xf numFmtId="0" fontId="1" fillId="0" borderId="10" xfId="0" applyFont="1" applyBorder="1" applyAlignment="1" applyProtection="1">
      <alignment horizontal="center"/>
    </xf>
    <xf numFmtId="0" fontId="1" fillId="0" borderId="11" xfId="0" applyFont="1" applyBorder="1" applyAlignment="1" applyProtection="1">
      <alignment horizontal="center"/>
    </xf>
    <xf numFmtId="0" fontId="1" fillId="0" borderId="12" xfId="0" applyFont="1" applyBorder="1" applyAlignment="1" applyProtection="1">
      <alignment horizontal="center"/>
    </xf>
    <xf numFmtId="0" fontId="1" fillId="0" borderId="13" xfId="0" applyFont="1" applyBorder="1" applyAlignment="1" applyProtection="1">
      <alignment horizontal="center"/>
    </xf>
    <xf numFmtId="0" fontId="5" fillId="0" borderId="6" xfId="0" applyFont="1" applyBorder="1" applyAlignment="1" applyProtection="1">
      <alignment horizontal="center"/>
    </xf>
    <xf numFmtId="0" fontId="1" fillId="0" borderId="77" xfId="0" applyFont="1" applyBorder="1" applyAlignment="1" applyProtection="1">
      <alignment horizontal="center"/>
    </xf>
    <xf numFmtId="0" fontId="1" fillId="0" borderId="0" xfId="0" applyFont="1" applyBorder="1" applyAlignment="1" applyProtection="1">
      <alignment horizontal="center"/>
    </xf>
    <xf numFmtId="0" fontId="1" fillId="0" borderId="12" xfId="0" applyFont="1" applyBorder="1" applyAlignment="1" applyProtection="1">
      <alignment horizontal="center" shrinkToFit="1"/>
    </xf>
    <xf numFmtId="0" fontId="1" fillId="0" borderId="15" xfId="0" applyFont="1" applyBorder="1" applyAlignment="1" applyProtection="1">
      <alignment horizontal="center"/>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1" fillId="0" borderId="18" xfId="0" applyFont="1" applyBorder="1" applyAlignment="1" applyProtection="1"/>
    <xf numFmtId="0" fontId="1" fillId="0" borderId="78" xfId="0" applyFont="1" applyBorder="1" applyAlignment="1" applyProtection="1"/>
    <xf numFmtId="179" fontId="1" fillId="0" borderId="150" xfId="0" applyNumberFormat="1" applyFont="1" applyBorder="1" applyAlignment="1" applyProtection="1"/>
    <xf numFmtId="191" fontId="1" fillId="0" borderId="36" xfId="0" applyNumberFormat="1" applyFont="1" applyBorder="1" applyAlignment="1" applyProtection="1"/>
    <xf numFmtId="180" fontId="1" fillId="0" borderId="54" xfId="0" applyNumberFormat="1" applyFont="1" applyBorder="1" applyAlignment="1" applyProtection="1">
      <alignment horizontal="right"/>
    </xf>
    <xf numFmtId="182" fontId="1" fillId="0" borderId="20" xfId="0" applyNumberFormat="1" applyFont="1" applyBorder="1" applyAlignment="1" applyProtection="1"/>
    <xf numFmtId="178" fontId="1" fillId="0" borderId="21" xfId="0" applyNumberFormat="1" applyFont="1" applyBorder="1" applyAlignment="1" applyProtection="1"/>
    <xf numFmtId="178" fontId="1" fillId="0" borderId="157" xfId="0" applyNumberFormat="1" applyFont="1" applyBorder="1" applyAlignment="1" applyProtection="1"/>
    <xf numFmtId="178" fontId="1" fillId="0" borderId="22" xfId="0" applyNumberFormat="1" applyFont="1" applyBorder="1" applyAlignment="1" applyProtection="1"/>
    <xf numFmtId="179" fontId="1" fillId="0" borderId="8" xfId="0" applyNumberFormat="1" applyFont="1" applyBorder="1" applyAlignment="1" applyProtection="1"/>
    <xf numFmtId="191" fontId="1" fillId="0" borderId="20" xfId="0" applyNumberFormat="1" applyFont="1" applyBorder="1" applyAlignment="1" applyProtection="1"/>
    <xf numFmtId="179" fontId="1" fillId="0" borderId="158" xfId="0" applyNumberFormat="1" applyFont="1" applyBorder="1" applyAlignment="1" applyProtection="1"/>
    <xf numFmtId="182" fontId="1" fillId="0" borderId="23" xfId="0" applyNumberFormat="1" applyFont="1" applyBorder="1" applyAlignment="1" applyProtection="1"/>
    <xf numFmtId="180" fontId="1" fillId="0" borderId="47" xfId="0" applyNumberFormat="1" applyFont="1" applyBorder="1" applyAlignment="1" applyProtection="1"/>
    <xf numFmtId="178" fontId="1" fillId="0" borderId="23" xfId="0" applyNumberFormat="1" applyFont="1" applyBorder="1" applyAlignment="1" applyProtection="1"/>
    <xf numFmtId="178" fontId="1" fillId="0" borderId="39" xfId="0" applyNumberFormat="1" applyFont="1" applyBorder="1" applyAlignment="1" applyProtection="1">
      <alignment horizontal="right"/>
    </xf>
    <xf numFmtId="0" fontId="1" fillId="0" borderId="24" xfId="0" applyFont="1" applyBorder="1" applyAlignment="1" applyProtection="1"/>
    <xf numFmtId="0" fontId="1" fillId="0" borderId="75" xfId="0" applyFont="1" applyBorder="1" applyAlignment="1" applyProtection="1"/>
    <xf numFmtId="0" fontId="1" fillId="0" borderId="0" xfId="0" applyFont="1" applyFill="1" applyBorder="1" applyAlignment="1" applyProtection="1"/>
    <xf numFmtId="0" fontId="1" fillId="0" borderId="26" xfId="0" applyFont="1" applyBorder="1" applyAlignment="1" applyProtection="1">
      <alignment horizontal="center"/>
    </xf>
    <xf numFmtId="0" fontId="1" fillId="0" borderId="27" xfId="0" applyFont="1" applyBorder="1" applyAlignment="1" applyProtection="1">
      <alignment horizontal="center"/>
    </xf>
    <xf numFmtId="178" fontId="1" fillId="0" borderId="28" xfId="0" applyNumberFormat="1" applyFont="1" applyBorder="1" applyAlignment="1" applyProtection="1"/>
    <xf numFmtId="178" fontId="1" fillId="0" borderId="150" xfId="0" applyNumberFormat="1" applyFont="1" applyBorder="1" applyAlignment="1" applyProtection="1"/>
    <xf numFmtId="178" fontId="1" fillId="0" borderId="159" xfId="0" applyNumberFormat="1" applyFont="1" applyBorder="1" applyAlignment="1" applyProtection="1"/>
    <xf numFmtId="178" fontId="1" fillId="0" borderId="160" xfId="0" applyNumberFormat="1" applyFont="1" applyBorder="1" applyAlignment="1" applyProtection="1"/>
    <xf numFmtId="178" fontId="1" fillId="0" borderId="8" xfId="0" applyNumberFormat="1" applyFont="1" applyBorder="1" applyAlignment="1" applyProtection="1"/>
    <xf numFmtId="178" fontId="1" fillId="0" borderId="161" xfId="0" applyNumberFormat="1" applyFont="1" applyBorder="1" applyAlignment="1" applyProtection="1"/>
    <xf numFmtId="178" fontId="1" fillId="0" borderId="162" xfId="0" applyNumberFormat="1" applyFont="1" applyBorder="1" applyAlignment="1" applyProtection="1"/>
    <xf numFmtId="0" fontId="1" fillId="0" borderId="31" xfId="0" applyFont="1" applyBorder="1" applyAlignment="1" applyProtection="1"/>
    <xf numFmtId="0" fontId="1" fillId="0" borderId="76" xfId="0" applyFont="1" applyBorder="1" applyAlignment="1" applyProtection="1"/>
    <xf numFmtId="180" fontId="1" fillId="0" borderId="23" xfId="0" applyNumberFormat="1" applyFont="1" applyBorder="1" applyAlignment="1" applyProtection="1"/>
    <xf numFmtId="178" fontId="1" fillId="0" borderId="39" xfId="0" applyNumberFormat="1" applyFont="1" applyBorder="1" applyAlignment="1" applyProtection="1"/>
    <xf numFmtId="178" fontId="1" fillId="0" borderId="24" xfId="0" applyNumberFormat="1" applyFont="1" applyBorder="1" applyAlignment="1" applyProtection="1"/>
    <xf numFmtId="178" fontId="1" fillId="0" borderId="25" xfId="0" applyNumberFormat="1" applyFont="1" applyBorder="1" applyAlignment="1" applyProtection="1"/>
    <xf numFmtId="179" fontId="1" fillId="0" borderId="0" xfId="0" applyNumberFormat="1" applyFont="1" applyBorder="1" applyAlignment="1" applyProtection="1"/>
    <xf numFmtId="0" fontId="1" fillId="0" borderId="35" xfId="0" applyFont="1" applyBorder="1" applyAlignment="1" applyProtection="1"/>
    <xf numFmtId="0" fontId="1" fillId="0" borderId="4" xfId="0" applyFont="1" applyBorder="1" applyAlignment="1" applyProtection="1"/>
    <xf numFmtId="0" fontId="1" fillId="0" borderId="36" xfId="0" applyFont="1" applyBorder="1" applyAlignment="1" applyProtection="1">
      <alignment horizontal="center"/>
    </xf>
    <xf numFmtId="0" fontId="1" fillId="0" borderId="37" xfId="0" applyFont="1" applyBorder="1" applyAlignment="1" applyProtection="1">
      <alignment horizontal="center"/>
    </xf>
    <xf numFmtId="0" fontId="1" fillId="0" borderId="14" xfId="0" applyFont="1" applyBorder="1" applyAlignment="1" applyProtection="1">
      <alignment horizontal="center"/>
    </xf>
    <xf numFmtId="178" fontId="1" fillId="0" borderId="29" xfId="0" applyNumberFormat="1" applyFont="1" applyBorder="1" applyAlignment="1" applyProtection="1"/>
    <xf numFmtId="178" fontId="1" fillId="0" borderId="15" xfId="0" applyNumberFormat="1" applyFont="1" applyBorder="1" applyAlignment="1" applyProtection="1"/>
    <xf numFmtId="178" fontId="1" fillId="0" borderId="20" xfId="0" applyNumberFormat="1" applyFont="1" applyBorder="1" applyAlignment="1" applyProtection="1"/>
    <xf numFmtId="183" fontId="1" fillId="0" borderId="20" xfId="0" applyNumberFormat="1" applyFont="1" applyBorder="1" applyAlignment="1" applyProtection="1"/>
    <xf numFmtId="178" fontId="1" fillId="0" borderId="163" xfId="0" applyNumberFormat="1" applyFont="1" applyBorder="1" applyAlignment="1" applyProtection="1"/>
    <xf numFmtId="178" fontId="1" fillId="0" borderId="38" xfId="0" applyNumberFormat="1" applyFont="1" applyBorder="1" applyAlignment="1" applyProtection="1"/>
    <xf numFmtId="183" fontId="1" fillId="0" borderId="66" xfId="0" applyNumberFormat="1" applyFont="1" applyBorder="1" applyAlignment="1" applyProtection="1"/>
    <xf numFmtId="178" fontId="1" fillId="0" borderId="66" xfId="0" applyNumberFormat="1" applyFont="1" applyBorder="1" applyAlignment="1" applyProtection="1"/>
    <xf numFmtId="0" fontId="1" fillId="0" borderId="40" xfId="0" applyFont="1" applyBorder="1" applyAlignment="1" applyProtection="1">
      <alignment horizontal="center"/>
    </xf>
    <xf numFmtId="0" fontId="1" fillId="0" borderId="28" xfId="0" applyFont="1" applyBorder="1" applyAlignment="1" applyProtection="1"/>
    <xf numFmtId="0" fontId="1" fillId="0" borderId="27" xfId="0" applyFont="1" applyBorder="1" applyAlignment="1" applyProtection="1">
      <alignment horizontal="center" shrinkToFit="1"/>
    </xf>
    <xf numFmtId="178" fontId="1" fillId="0" borderId="164" xfId="0" applyNumberFormat="1" applyFont="1" applyBorder="1" applyAlignment="1" applyProtection="1"/>
    <xf numFmtId="0" fontId="1" fillId="0" borderId="1" xfId="0" applyFont="1" applyBorder="1" applyAlignment="1" applyProtection="1"/>
    <xf numFmtId="0" fontId="1" fillId="0" borderId="42" xfId="0" applyFont="1" applyBorder="1" applyAlignment="1" applyProtection="1"/>
    <xf numFmtId="0" fontId="1" fillId="0" borderId="43" xfId="0" applyFont="1" applyBorder="1" applyAlignment="1" applyProtection="1"/>
    <xf numFmtId="0" fontId="1" fillId="0" borderId="19" xfId="0" applyFont="1" applyBorder="1" applyAlignment="1" applyProtection="1">
      <alignment horizontal="center"/>
    </xf>
    <xf numFmtId="0" fontId="1" fillId="0" borderId="44" xfId="0" applyFont="1" applyBorder="1" applyAlignment="1" applyProtection="1">
      <alignment horizontal="center"/>
    </xf>
    <xf numFmtId="0" fontId="1" fillId="0" borderId="12" xfId="0" applyFont="1" applyBorder="1" applyAlignment="1" applyProtection="1"/>
    <xf numFmtId="0" fontId="1" fillId="0" borderId="5" xfId="0" applyFont="1" applyBorder="1" applyAlignment="1" applyProtection="1"/>
    <xf numFmtId="0" fontId="1" fillId="0" borderId="13" xfId="0" applyFont="1" applyBorder="1" applyAlignment="1" applyProtection="1"/>
    <xf numFmtId="0" fontId="1" fillId="0" borderId="37" xfId="0" applyFont="1" applyBorder="1" applyAlignment="1" applyProtection="1"/>
    <xf numFmtId="0" fontId="1" fillId="0" borderId="8" xfId="0" applyFont="1" applyBorder="1" applyAlignment="1" applyProtection="1"/>
    <xf numFmtId="0" fontId="1" fillId="0" borderId="20" xfId="0" applyFont="1" applyBorder="1" applyAlignment="1" applyProtection="1"/>
    <xf numFmtId="0" fontId="1" fillId="0" borderId="21" xfId="0" applyFont="1" applyBorder="1" applyAlignment="1" applyProtection="1"/>
    <xf numFmtId="0" fontId="1" fillId="0" borderId="45" xfId="0" applyFont="1" applyBorder="1" applyAlignment="1" applyProtection="1"/>
    <xf numFmtId="0" fontId="1" fillId="0" borderId="46" xfId="0" applyFont="1" applyBorder="1" applyAlignment="1" applyProtection="1"/>
    <xf numFmtId="0" fontId="1" fillId="0" borderId="49" xfId="0" applyFont="1" applyBorder="1" applyAlignment="1" applyProtection="1"/>
    <xf numFmtId="0" fontId="1" fillId="0" borderId="165" xfId="0" applyFont="1" applyBorder="1" applyAlignment="1" applyProtection="1"/>
    <xf numFmtId="0" fontId="1" fillId="0" borderId="47" xfId="0" applyFont="1" applyBorder="1" applyAlignment="1" applyProtection="1"/>
    <xf numFmtId="178" fontId="1" fillId="0" borderId="3" xfId="0" applyNumberFormat="1" applyFont="1" applyBorder="1" applyAlignment="1" applyProtection="1">
      <alignment horizontal="center"/>
    </xf>
    <xf numFmtId="178" fontId="1" fillId="0" borderId="6" xfId="0" applyNumberFormat="1" applyFont="1" applyBorder="1" applyAlignment="1" applyProtection="1">
      <alignment horizontal="center"/>
    </xf>
    <xf numFmtId="178" fontId="1" fillId="0" borderId="7" xfId="0" applyNumberFormat="1" applyFont="1" applyBorder="1" applyAlignment="1" applyProtection="1">
      <alignment horizontal="center"/>
    </xf>
    <xf numFmtId="178" fontId="1" fillId="0" borderId="50" xfId="0" applyNumberFormat="1" applyFont="1" applyBorder="1" applyAlignment="1" applyProtection="1"/>
    <xf numFmtId="0" fontId="1" fillId="0" borderId="51" xfId="0" applyFont="1" applyBorder="1" applyAlignment="1" applyProtection="1"/>
    <xf numFmtId="178" fontId="1" fillId="0" borderId="33" xfId="0" applyNumberFormat="1" applyFont="1" applyBorder="1" applyAlignment="1" applyProtection="1">
      <alignment horizontal="right"/>
    </xf>
    <xf numFmtId="178" fontId="1" fillId="0" borderId="166" xfId="0" applyNumberFormat="1" applyFont="1" applyBorder="1" applyAlignment="1" applyProtection="1"/>
    <xf numFmtId="178" fontId="1" fillId="0" borderId="65" xfId="0" applyNumberFormat="1" applyFont="1" applyBorder="1" applyAlignment="1" applyProtection="1">
      <alignment horizontal="right"/>
    </xf>
    <xf numFmtId="178" fontId="1" fillId="0" borderId="167" xfId="0" applyNumberFormat="1" applyFont="1" applyBorder="1" applyAlignment="1" applyProtection="1"/>
    <xf numFmtId="178" fontId="1" fillId="0" borderId="78" xfId="0" applyNumberFormat="1" applyFont="1" applyBorder="1" applyAlignment="1" applyProtection="1">
      <alignment horizontal="right"/>
    </xf>
    <xf numFmtId="178" fontId="1" fillId="0" borderId="168" xfId="0" applyNumberFormat="1" applyFont="1" applyBorder="1" applyAlignment="1" applyProtection="1"/>
    <xf numFmtId="0" fontId="1" fillId="0" borderId="56" xfId="0" applyFont="1" applyBorder="1" applyAlignment="1" applyProtection="1"/>
    <xf numFmtId="178" fontId="1" fillId="0" borderId="60" xfId="0" applyNumberFormat="1" applyFont="1" applyBorder="1" applyAlignment="1" applyProtection="1"/>
    <xf numFmtId="178" fontId="1" fillId="0" borderId="18" xfId="0" applyNumberFormat="1" applyFont="1" applyBorder="1" applyAlignment="1" applyProtection="1"/>
    <xf numFmtId="178" fontId="1" fillId="0" borderId="36" xfId="0" applyNumberFormat="1" applyFont="1" applyBorder="1" applyAlignment="1" applyProtection="1"/>
    <xf numFmtId="182" fontId="1" fillId="0" borderId="19" xfId="0" applyNumberFormat="1" applyFont="1" applyBorder="1" applyAlignment="1" applyProtection="1"/>
    <xf numFmtId="182" fontId="1" fillId="0" borderId="36" xfId="0" applyNumberFormat="1" applyFont="1" applyBorder="1" applyAlignment="1" applyProtection="1"/>
    <xf numFmtId="178" fontId="1" fillId="0" borderId="30" xfId="0" applyNumberFormat="1" applyFont="1" applyBorder="1" applyAlignment="1" applyProtection="1"/>
    <xf numFmtId="182" fontId="1" fillId="0" borderId="21" xfId="0" applyNumberFormat="1" applyFont="1" applyBorder="1" applyAlignment="1" applyProtection="1"/>
    <xf numFmtId="178" fontId="1" fillId="0" borderId="158" xfId="0" applyNumberFormat="1" applyFont="1" applyBorder="1" applyAlignment="1" applyProtection="1"/>
    <xf numFmtId="182" fontId="1" fillId="0" borderId="47" xfId="0" applyNumberFormat="1" applyFont="1" applyBorder="1" applyAlignment="1" applyProtection="1"/>
    <xf numFmtId="187" fontId="1" fillId="0" borderId="20" xfId="0" applyNumberFormat="1" applyFont="1" applyBorder="1" applyAlignment="1" applyProtection="1">
      <alignment vertical="top"/>
    </xf>
    <xf numFmtId="0" fontId="1" fillId="0" borderId="22" xfId="0" applyFont="1" applyBorder="1" applyAlignment="1" applyProtection="1"/>
    <xf numFmtId="187" fontId="1" fillId="0" borderId="47" xfId="0" applyNumberFormat="1" applyFont="1" applyBorder="1" applyAlignment="1" applyProtection="1">
      <alignment vertical="top"/>
    </xf>
    <xf numFmtId="185" fontId="1" fillId="0" borderId="0" xfId="0" applyNumberFormat="1" applyFont="1" applyBorder="1" applyAlignment="1" applyProtection="1"/>
    <xf numFmtId="0" fontId="1" fillId="0" borderId="0" xfId="0" applyFont="1" applyBorder="1" applyAlignment="1" applyProtection="1">
      <alignment shrinkToFit="1"/>
    </xf>
    <xf numFmtId="0" fontId="1" fillId="0" borderId="5" xfId="0" applyFont="1" applyBorder="1" applyAlignment="1" applyProtection="1">
      <alignment horizontal="center" shrinkToFit="1"/>
    </xf>
    <xf numFmtId="178" fontId="1" fillId="0" borderId="45" xfId="0" applyNumberFormat="1" applyFont="1" applyBorder="1" applyAlignment="1" applyProtection="1"/>
    <xf numFmtId="0" fontId="1" fillId="0" borderId="9" xfId="0" applyFont="1" applyBorder="1" applyAlignment="1" applyProtection="1"/>
    <xf numFmtId="0" fontId="1" fillId="0" borderId="57" xfId="0" applyFont="1" applyBorder="1" applyAlignment="1" applyProtection="1"/>
    <xf numFmtId="0" fontId="1" fillId="0" borderId="158" xfId="0" applyFont="1" applyBorder="1" applyAlignment="1" applyProtection="1"/>
    <xf numFmtId="178" fontId="1" fillId="0" borderId="64" xfId="0" applyNumberFormat="1" applyFont="1" applyBorder="1" applyAlignment="1" applyProtection="1"/>
    <xf numFmtId="178" fontId="1" fillId="0" borderId="47" xfId="0" applyNumberFormat="1" applyFont="1" applyBorder="1" applyAlignment="1" applyProtection="1"/>
    <xf numFmtId="178" fontId="1" fillId="0" borderId="33" xfId="0" applyNumberFormat="1" applyFont="1" applyBorder="1" applyAlignment="1" applyProtection="1"/>
    <xf numFmtId="0" fontId="1" fillId="0" borderId="101" xfId="0" applyFont="1" applyBorder="1" applyAlignment="1" applyProtection="1"/>
    <xf numFmtId="178" fontId="1" fillId="0" borderId="65" xfId="0" applyNumberFormat="1" applyFont="1" applyBorder="1" applyAlignment="1" applyProtection="1"/>
    <xf numFmtId="0" fontId="1" fillId="0" borderId="103" xfId="0" applyFont="1" applyBorder="1" applyAlignment="1" applyProtection="1"/>
    <xf numFmtId="178" fontId="1" fillId="0" borderId="46" xfId="0" applyNumberFormat="1" applyFont="1" applyBorder="1" applyAlignment="1" applyProtection="1"/>
    <xf numFmtId="178" fontId="1" fillId="0" borderId="53" xfId="0" applyNumberFormat="1" applyFont="1" applyBorder="1" applyAlignment="1" applyProtection="1"/>
    <xf numFmtId="178" fontId="1" fillId="0" borderId="31" xfId="0" applyNumberFormat="1" applyFont="1" applyBorder="1" applyAlignment="1" applyProtection="1"/>
    <xf numFmtId="178" fontId="1" fillId="0" borderId="67" xfId="0" applyNumberFormat="1" applyFont="1" applyBorder="1" applyAlignment="1" applyProtection="1"/>
    <xf numFmtId="178" fontId="1" fillId="0" borderId="34" xfId="0" applyNumberFormat="1" applyFont="1" applyBorder="1" applyAlignment="1" applyProtection="1"/>
    <xf numFmtId="178" fontId="1" fillId="0" borderId="32" xfId="0" applyNumberFormat="1" applyFont="1" applyBorder="1" applyAlignment="1" applyProtection="1"/>
    <xf numFmtId="0" fontId="1" fillId="0" borderId="71" xfId="0" applyFont="1" applyBorder="1" applyAlignment="1" applyProtection="1"/>
    <xf numFmtId="0" fontId="1" fillId="0" borderId="72" xfId="0" applyFont="1" applyBorder="1" applyAlignment="1" applyProtection="1"/>
    <xf numFmtId="0" fontId="1" fillId="0" borderId="68" xfId="0" applyFont="1" applyBorder="1" applyAlignment="1" applyProtection="1"/>
    <xf numFmtId="178" fontId="1" fillId="0" borderId="76" xfId="0" applyNumberFormat="1" applyFont="1" applyBorder="1" applyAlignment="1" applyProtection="1"/>
    <xf numFmtId="178" fontId="1" fillId="0" borderId="68" xfId="0" applyNumberFormat="1" applyFont="1" applyBorder="1" applyAlignment="1" applyProtection="1"/>
    <xf numFmtId="0" fontId="1" fillId="0" borderId="111" xfId="0" applyFont="1" applyBorder="1" applyAlignment="1" applyProtection="1"/>
    <xf numFmtId="182" fontId="1" fillId="0" borderId="12" xfId="0" applyNumberFormat="1" applyFont="1" applyBorder="1" applyAlignment="1" applyProtection="1">
      <alignment horizontal="center"/>
    </xf>
    <xf numFmtId="182" fontId="1" fillId="0" borderId="12" xfId="0" applyNumberFormat="1" applyFont="1" applyBorder="1" applyAlignment="1" applyProtection="1"/>
    <xf numFmtId="183" fontId="1" fillId="0" borderId="8" xfId="0" applyNumberFormat="1" applyFont="1" applyBorder="1" applyAlignment="1" applyProtection="1"/>
    <xf numFmtId="183" fontId="1" fillId="0" borderId="46" xfId="0" applyNumberFormat="1" applyFont="1" applyBorder="1" applyAlignment="1" applyProtection="1"/>
    <xf numFmtId="182" fontId="1" fillId="0" borderId="46" xfId="0" applyNumberFormat="1" applyFont="1" applyBorder="1" applyAlignment="1" applyProtection="1"/>
    <xf numFmtId="183" fontId="1" fillId="0" borderId="31" xfId="0" applyNumberFormat="1" applyFont="1" applyBorder="1" applyAlignment="1" applyProtection="1"/>
    <xf numFmtId="182" fontId="1" fillId="0" borderId="66" xfId="0" applyNumberFormat="1" applyFont="1" applyBorder="1" applyAlignment="1" applyProtection="1"/>
    <xf numFmtId="186" fontId="1" fillId="0" borderId="23" xfId="0" applyNumberFormat="1" applyFont="1" applyBorder="1" applyAlignment="1" applyProtection="1"/>
    <xf numFmtId="0" fontId="1" fillId="0" borderId="2" xfId="0" applyFont="1" applyBorder="1" applyAlignment="1" applyProtection="1"/>
    <xf numFmtId="0" fontId="1" fillId="0" borderId="41" xfId="0" applyFont="1" applyBorder="1" applyAlignment="1" applyProtection="1"/>
    <xf numFmtId="182" fontId="1" fillId="0" borderId="0" xfId="0" applyNumberFormat="1" applyFont="1" applyBorder="1" applyAlignment="1" applyProtection="1"/>
    <xf numFmtId="186" fontId="1" fillId="0" borderId="0" xfId="0" applyNumberFormat="1" applyFont="1" applyBorder="1" applyAlignment="1" applyProtection="1"/>
    <xf numFmtId="186" fontId="1" fillId="0" borderId="37" xfId="0" applyNumberFormat="1" applyFont="1" applyBorder="1" applyAlignment="1" applyProtection="1"/>
    <xf numFmtId="187" fontId="1" fillId="0" borderId="20" xfId="0" applyNumberFormat="1" applyFont="1" applyBorder="1" applyAlignment="1" applyProtection="1"/>
    <xf numFmtId="187" fontId="1" fillId="0" borderId="23" xfId="0" applyNumberFormat="1" applyFont="1" applyBorder="1" applyAlignment="1" applyProtection="1"/>
    <xf numFmtId="0" fontId="1" fillId="0" borderId="23" xfId="0" applyFont="1" applyBorder="1" applyAlignment="1" applyProtection="1"/>
    <xf numFmtId="179" fontId="1" fillId="0" borderId="32" xfId="0" applyNumberFormat="1" applyFont="1" applyBorder="1" applyAlignment="1" applyProtection="1"/>
    <xf numFmtId="179" fontId="1" fillId="0" borderId="34" xfId="0" applyNumberFormat="1" applyFont="1" applyBorder="1" applyAlignment="1" applyProtection="1"/>
    <xf numFmtId="178" fontId="1" fillId="0" borderId="71" xfId="0" applyNumberFormat="1" applyFont="1" applyBorder="1" applyAlignment="1" applyProtection="1"/>
    <xf numFmtId="179" fontId="1" fillId="0" borderId="68" xfId="0" applyNumberFormat="1" applyFont="1" applyBorder="1" applyAlignment="1" applyProtection="1"/>
    <xf numFmtId="179" fontId="1" fillId="0" borderId="76" xfId="0" applyNumberFormat="1" applyFont="1" applyBorder="1" applyAlignment="1" applyProtection="1"/>
    <xf numFmtId="178" fontId="1" fillId="0" borderId="111" xfId="0" applyNumberFormat="1" applyFont="1" applyBorder="1" applyAlignment="1" applyProtection="1"/>
    <xf numFmtId="38" fontId="1" fillId="0" borderId="169" xfId="1" applyFont="1" applyBorder="1" applyAlignment="1" applyProtection="1">
      <alignment horizontal="center"/>
    </xf>
    <xf numFmtId="38" fontId="1" fillId="0" borderId="124" xfId="1" applyFont="1" applyBorder="1" applyAlignment="1" applyProtection="1">
      <alignment horizontal="center"/>
    </xf>
    <xf numFmtId="38" fontId="1" fillId="0" borderId="4" xfId="1" applyFont="1" applyBorder="1" applyAlignment="1" applyProtection="1">
      <alignment horizontal="center" vertical="center"/>
    </xf>
    <xf numFmtId="38" fontId="1" fillId="0" borderId="5" xfId="1" applyFont="1" applyBorder="1" applyAlignment="1" applyProtection="1">
      <alignment horizontal="center"/>
    </xf>
    <xf numFmtId="38" fontId="1" fillId="0" borderId="6" xfId="1" applyFont="1" applyBorder="1" applyAlignment="1" applyProtection="1">
      <alignment horizontal="center"/>
    </xf>
    <xf numFmtId="38" fontId="1" fillId="0" borderId="8" xfId="1" applyFont="1" applyBorder="1" applyAlignment="1" applyProtection="1">
      <alignment horizontal="center" vertical="center"/>
    </xf>
    <xf numFmtId="38" fontId="5" fillId="0" borderId="53" xfId="1" applyFont="1" applyBorder="1" applyAlignment="1" applyProtection="1">
      <alignment horizontal="left"/>
    </xf>
    <xf numFmtId="178" fontId="1" fillId="0" borderId="0" xfId="0" applyNumberFormat="1" applyFont="1" applyBorder="1" applyAlignment="1" applyProtection="1">
      <alignment vertical="center"/>
    </xf>
    <xf numFmtId="38" fontId="1" fillId="0" borderId="150" xfId="1" applyFont="1" applyFill="1" applyBorder="1" applyAlignment="1" applyProtection="1">
      <alignment horizontal="center" vertical="center"/>
    </xf>
    <xf numFmtId="38" fontId="1" fillId="0" borderId="19" xfId="1" applyFont="1" applyBorder="1" applyAlignment="1" applyProtection="1"/>
    <xf numFmtId="38" fontId="1" fillId="0" borderId="36" xfId="1" applyFont="1" applyBorder="1" applyAlignment="1" applyProtection="1">
      <alignment horizontal="right"/>
    </xf>
    <xf numFmtId="38" fontId="5" fillId="0" borderId="55" xfId="1" applyFont="1" applyBorder="1" applyAlignment="1" applyProtection="1">
      <alignment horizontal="left"/>
    </xf>
    <xf numFmtId="38" fontId="1" fillId="0" borderId="140" xfId="1" applyFont="1" applyBorder="1" applyAlignment="1" applyProtection="1"/>
    <xf numFmtId="38" fontId="1" fillId="0" borderId="156" xfId="1" applyFont="1" applyBorder="1" applyAlignment="1" applyProtection="1">
      <alignment horizontal="right"/>
    </xf>
    <xf numFmtId="38" fontId="1" fillId="0" borderId="170" xfId="1" applyFont="1" applyBorder="1" applyAlignment="1" applyProtection="1">
      <alignment horizontal="center"/>
    </xf>
    <xf numFmtId="0" fontId="1" fillId="0" borderId="102" xfId="0" applyFont="1" applyBorder="1" applyAlignment="1" applyProtection="1">
      <alignment horizontal="center"/>
    </xf>
    <xf numFmtId="178" fontId="1" fillId="0" borderId="19" xfId="0" applyNumberFormat="1" applyFont="1" applyBorder="1" applyAlignment="1" applyProtection="1"/>
    <xf numFmtId="178" fontId="1" fillId="0" borderId="78" xfId="0" applyNumberFormat="1" applyFont="1" applyBorder="1" applyAlignment="1" applyProtection="1"/>
    <xf numFmtId="178" fontId="1" fillId="0" borderId="20" xfId="1" applyNumberFormat="1" applyFont="1" applyBorder="1" applyAlignment="1" applyProtection="1"/>
    <xf numFmtId="178" fontId="1" fillId="0" borderId="5" xfId="0" applyNumberFormat="1" applyFont="1" applyBorder="1" applyAlignment="1" applyProtection="1"/>
    <xf numFmtId="0" fontId="1" fillId="0" borderId="77" xfId="0" applyFont="1" applyBorder="1" applyAlignment="1" applyProtection="1"/>
    <xf numFmtId="0" fontId="1" fillId="0" borderId="102" xfId="0" applyFont="1" applyBorder="1" applyAlignment="1" applyProtection="1"/>
    <xf numFmtId="178" fontId="1" fillId="0" borderId="77" xfId="0" applyNumberFormat="1" applyFont="1" applyBorder="1" applyAlignment="1" applyProtection="1"/>
    <xf numFmtId="178" fontId="1" fillId="0" borderId="15" xfId="1" applyNumberFormat="1" applyFont="1" applyBorder="1" applyAlignment="1" applyProtection="1"/>
    <xf numFmtId="178" fontId="1" fillId="0" borderId="105" xfId="0" applyNumberFormat="1" applyFont="1" applyBorder="1" applyAlignment="1" applyProtection="1"/>
    <xf numFmtId="188" fontId="1" fillId="0" borderId="23" xfId="0" applyNumberFormat="1" applyFont="1" applyBorder="1" applyAlignment="1" applyProtection="1"/>
    <xf numFmtId="183" fontId="1" fillId="0" borderId="15" xfId="0" applyNumberFormat="1" applyFont="1" applyBorder="1" applyAlignment="1" applyProtection="1"/>
    <xf numFmtId="0" fontId="1" fillId="0" borderId="36" xfId="0" applyFont="1" applyBorder="1" applyAlignment="1" applyProtection="1"/>
    <xf numFmtId="188" fontId="1" fillId="0" borderId="0" xfId="0" applyNumberFormat="1" applyFont="1" applyBorder="1" applyAlignment="1" applyProtection="1"/>
    <xf numFmtId="179" fontId="1" fillId="0" borderId="33" xfId="0" applyNumberFormat="1" applyFont="1" applyBorder="1" applyAlignment="1" applyProtection="1"/>
    <xf numFmtId="179" fontId="1" fillId="0" borderId="65" xfId="0" applyNumberFormat="1" applyFont="1" applyBorder="1" applyAlignment="1" applyProtection="1"/>
    <xf numFmtId="178" fontId="1" fillId="0" borderId="171" xfId="0" applyNumberFormat="1" applyFont="1" applyBorder="1" applyAlignment="1" applyProtection="1"/>
    <xf numFmtId="0" fontId="1" fillId="0" borderId="0" xfId="0" applyFont="1" applyAlignment="1"/>
    <xf numFmtId="38" fontId="1" fillId="0" borderId="0" xfId="1" applyFont="1" applyAlignment="1"/>
    <xf numFmtId="38" fontId="1" fillId="0" borderId="0" xfId="1" applyFont="1" applyBorder="1" applyAlignment="1"/>
    <xf numFmtId="38" fontId="1" fillId="0" borderId="0" xfId="1" applyFont="1" applyBorder="1" applyAlignment="1">
      <alignment horizontal="center"/>
    </xf>
    <xf numFmtId="38" fontId="1" fillId="0" borderId="61" xfId="1" applyFont="1" applyBorder="1" applyAlignment="1">
      <alignment horizontal="center"/>
    </xf>
    <xf numFmtId="38" fontId="1" fillId="0" borderId="169" xfId="1" applyFont="1" applyBorder="1" applyAlignment="1">
      <alignment horizontal="center"/>
    </xf>
    <xf numFmtId="0" fontId="1" fillId="0" borderId="154" xfId="0" applyFont="1" applyBorder="1" applyAlignment="1">
      <alignment horizontal="center" vertical="center"/>
    </xf>
    <xf numFmtId="38" fontId="1" fillId="0" borderId="19" xfId="1" applyFont="1" applyBorder="1" applyAlignment="1"/>
    <xf numFmtId="38" fontId="1" fillId="0" borderId="36" xfId="1" applyFont="1" applyBorder="1" applyAlignment="1">
      <alignment horizontal="right"/>
    </xf>
    <xf numFmtId="38" fontId="1" fillId="0" borderId="5" xfId="1" applyFont="1" applyBorder="1" applyAlignment="1"/>
    <xf numFmtId="38" fontId="1" fillId="0" borderId="12" xfId="1" applyFont="1" applyBorder="1" applyAlignment="1">
      <alignment horizontal="right"/>
    </xf>
    <xf numFmtId="38" fontId="1" fillId="0" borderId="16" xfId="1" applyFont="1" applyBorder="1" applyAlignment="1"/>
    <xf numFmtId="38" fontId="1" fillId="0" borderId="15" xfId="1" applyFont="1" applyBorder="1" applyAlignment="1">
      <alignment horizontal="right"/>
    </xf>
    <xf numFmtId="0" fontId="1" fillId="0" borderId="0" xfId="0" applyFont="1" applyAlignment="1">
      <alignment vertical="top"/>
    </xf>
    <xf numFmtId="38" fontId="1" fillId="0" borderId="150" xfId="1" applyFont="1" applyBorder="1" applyAlignment="1"/>
    <xf numFmtId="38" fontId="1" fillId="0" borderId="78" xfId="1" applyFont="1" applyBorder="1" applyAlignment="1"/>
    <xf numFmtId="38" fontId="1" fillId="0" borderId="150" xfId="1" applyFont="1" applyFill="1" applyBorder="1" applyAlignment="1">
      <alignment horizontal="center"/>
    </xf>
    <xf numFmtId="38" fontId="1" fillId="0" borderId="155" xfId="1" applyFont="1" applyBorder="1" applyAlignment="1"/>
    <xf numFmtId="38" fontId="1" fillId="0" borderId="131" xfId="1" applyFont="1" applyBorder="1" applyAlignment="1"/>
    <xf numFmtId="38" fontId="1" fillId="0" borderId="155" xfId="1" applyFont="1" applyFill="1" applyBorder="1" applyAlignment="1">
      <alignment horizontal="center"/>
    </xf>
    <xf numFmtId="38" fontId="1" fillId="0" borderId="140" xfId="1" applyFont="1" applyBorder="1" applyAlignment="1"/>
    <xf numFmtId="38" fontId="1" fillId="0" borderId="156" xfId="1" applyFont="1" applyBorder="1" applyAlignment="1">
      <alignment horizontal="right"/>
    </xf>
    <xf numFmtId="38" fontId="1" fillId="0" borderId="154" xfId="1" applyFont="1" applyBorder="1" applyAlignment="1">
      <alignment horizontal="center"/>
    </xf>
    <xf numFmtId="0" fontId="1" fillId="0" borderId="172" xfId="0" applyFont="1" applyBorder="1" applyAlignment="1"/>
    <xf numFmtId="0" fontId="1" fillId="0" borderId="102" xfId="0" applyFont="1" applyBorder="1" applyAlignment="1"/>
    <xf numFmtId="38" fontId="1" fillId="0" borderId="14" xfId="1" applyFont="1" applyBorder="1" applyAlignment="1">
      <alignment horizontal="center"/>
    </xf>
    <xf numFmtId="38" fontId="1" fillId="0" borderId="8" xfId="1" applyFont="1" applyBorder="1" applyAlignment="1"/>
    <xf numFmtId="38" fontId="1" fillId="0" borderId="65" xfId="1" applyFont="1" applyBorder="1" applyAlignment="1"/>
    <xf numFmtId="38" fontId="1" fillId="0" borderId="8" xfId="1" applyFont="1" applyBorder="1" applyAlignment="1">
      <alignment horizontal="center"/>
    </xf>
    <xf numFmtId="38" fontId="1" fillId="0" borderId="21" xfId="1" applyNumberFormat="1" applyFont="1" applyBorder="1" applyAlignment="1"/>
    <xf numFmtId="38" fontId="1" fillId="0" borderId="20" xfId="1" applyFont="1" applyBorder="1" applyAlignment="1">
      <alignment horizontal="right"/>
    </xf>
    <xf numFmtId="38" fontId="1" fillId="0" borderId="8" xfId="1" applyFont="1" applyFill="1" applyBorder="1" applyAlignment="1">
      <alignment horizontal="center"/>
    </xf>
    <xf numFmtId="38" fontId="1" fillId="0" borderId="21" xfId="1" applyFont="1" applyBorder="1" applyAlignment="1"/>
    <xf numFmtId="38" fontId="1" fillId="0" borderId="30" xfId="1" applyFont="1" applyBorder="1" applyAlignment="1"/>
    <xf numFmtId="38" fontId="1" fillId="0" borderId="18" xfId="1" applyFont="1" applyBorder="1" applyAlignment="1"/>
    <xf numFmtId="38" fontId="1" fillId="0" borderId="29" xfId="1" applyFont="1" applyBorder="1" applyAlignment="1"/>
    <xf numFmtId="38" fontId="1" fillId="0" borderId="77" xfId="1" applyFont="1" applyBorder="1" applyAlignment="1"/>
    <xf numFmtId="38" fontId="1" fillId="0" borderId="102" xfId="1" applyFont="1" applyBorder="1" applyAlignment="1"/>
    <xf numFmtId="38" fontId="1" fillId="0" borderId="150" xfId="1" applyFont="1" applyBorder="1" applyAlignment="1">
      <alignment horizontal="center"/>
    </xf>
    <xf numFmtId="38" fontId="1" fillId="0" borderId="155" xfId="1" applyFont="1" applyBorder="1" applyAlignment="1">
      <alignment horizontal="center"/>
    </xf>
    <xf numFmtId="38" fontId="1" fillId="0" borderId="0" xfId="1" applyFont="1" applyBorder="1" applyAlignment="1" applyProtection="1">
      <alignment horizontal="center"/>
    </xf>
    <xf numFmtId="38" fontId="1" fillId="0" borderId="16" xfId="1" applyFont="1" applyBorder="1" applyAlignment="1" applyProtection="1"/>
    <xf numFmtId="38" fontId="5" fillId="0" borderId="7" xfId="1" applyFont="1" applyBorder="1" applyAlignment="1" applyProtection="1">
      <alignment horizontal="left"/>
    </xf>
    <xf numFmtId="38" fontId="1" fillId="0" borderId="155" xfId="1" applyFont="1" applyFill="1" applyBorder="1" applyAlignment="1" applyProtection="1"/>
    <xf numFmtId="38" fontId="5" fillId="0" borderId="6" xfId="1" applyFont="1" applyBorder="1" applyAlignment="1" applyProtection="1">
      <alignment horizontal="left"/>
    </xf>
    <xf numFmtId="38" fontId="1" fillId="0" borderId="21" xfId="1" applyFont="1" applyBorder="1" applyAlignment="1" applyProtection="1">
      <alignment horizontal="center"/>
    </xf>
    <xf numFmtId="38" fontId="1" fillId="0" borderId="14" xfId="1" applyFont="1" applyBorder="1" applyAlignment="1" applyProtection="1">
      <alignment horizontal="center" vertical="center"/>
    </xf>
    <xf numFmtId="38" fontId="1" fillId="0" borderId="0" xfId="1" applyFont="1" applyFill="1" applyBorder="1" applyAlignment="1" applyProtection="1">
      <alignment horizontal="center"/>
    </xf>
    <xf numFmtId="38" fontId="1" fillId="0" borderId="0" xfId="1" applyFont="1" applyBorder="1" applyAlignment="1" applyProtection="1">
      <alignment horizontal="right"/>
    </xf>
    <xf numFmtId="38" fontId="1" fillId="0" borderId="35" xfId="1" applyFont="1" applyFill="1" applyBorder="1" applyAlignment="1" applyProtection="1">
      <alignment horizontal="center"/>
    </xf>
    <xf numFmtId="38" fontId="1" fillId="0" borderId="141" xfId="1" applyFont="1" applyBorder="1" applyAlignment="1" applyProtection="1">
      <alignment horizontal="center"/>
    </xf>
    <xf numFmtId="38" fontId="1" fillId="0" borderId="52" xfId="1" applyFont="1" applyBorder="1" applyAlignment="1" applyProtection="1">
      <alignment horizontal="center"/>
    </xf>
    <xf numFmtId="38" fontId="1" fillId="0" borderId="46" xfId="1" applyFont="1" applyFill="1" applyBorder="1" applyAlignment="1" applyProtection="1">
      <alignment horizontal="center"/>
    </xf>
    <xf numFmtId="38" fontId="1" fillId="0" borderId="53" xfId="1" applyFont="1" applyBorder="1" applyAlignment="1" applyProtection="1">
      <alignment horizontal="center"/>
    </xf>
    <xf numFmtId="38" fontId="1" fillId="0" borderId="173" xfId="1" applyFont="1" applyFill="1" applyBorder="1" applyAlignment="1" applyProtection="1">
      <alignment horizontal="center"/>
    </xf>
    <xf numFmtId="38" fontId="1" fillId="0" borderId="174" xfId="1" applyFont="1" applyBorder="1" applyAlignment="1" applyProtection="1"/>
    <xf numFmtId="38" fontId="1" fillId="0" borderId="174" xfId="1" applyFont="1" applyBorder="1" applyAlignment="1" applyProtection="1">
      <alignment horizontal="right"/>
    </xf>
    <xf numFmtId="38" fontId="1" fillId="0" borderId="175" xfId="1" applyFont="1" applyBorder="1" applyAlignment="1" applyProtection="1">
      <alignment horizontal="center"/>
    </xf>
    <xf numFmtId="38" fontId="1" fillId="0" borderId="49" xfId="1" applyFont="1" applyFill="1" applyBorder="1" applyAlignment="1" applyProtection="1">
      <alignment horizontal="center"/>
    </xf>
    <xf numFmtId="38" fontId="1" fillId="0" borderId="66" xfId="1" applyFont="1" applyBorder="1" applyAlignment="1" applyProtection="1"/>
    <xf numFmtId="38" fontId="1" fillId="0" borderId="66" xfId="1" applyFont="1" applyBorder="1" applyAlignment="1" applyProtection="1">
      <alignment horizontal="right"/>
    </xf>
    <xf numFmtId="38" fontId="1" fillId="0" borderId="50" xfId="1" applyFont="1" applyBorder="1" applyAlignment="1" applyProtection="1">
      <alignment horizontal="center"/>
    </xf>
    <xf numFmtId="38" fontId="1" fillId="0" borderId="41" xfId="1" applyFont="1" applyFill="1" applyBorder="1" applyAlignment="1" applyProtection="1">
      <alignment horizontal="center"/>
    </xf>
    <xf numFmtId="38" fontId="1" fillId="0" borderId="71" xfId="1" applyFont="1" applyBorder="1" applyAlignment="1" applyProtection="1">
      <alignment horizontal="center"/>
    </xf>
    <xf numFmtId="38" fontId="1" fillId="0" borderId="77" xfId="1" applyFont="1" applyBorder="1" applyAlignment="1" applyProtection="1">
      <alignment horizontal="left"/>
    </xf>
    <xf numFmtId="38" fontId="1" fillId="0" borderId="102" xfId="1" applyFont="1" applyBorder="1" applyAlignment="1" applyProtection="1">
      <alignment horizontal="left"/>
    </xf>
    <xf numFmtId="38" fontId="1" fillId="0" borderId="44" xfId="1" applyFont="1" applyBorder="1" applyAlignment="1" applyProtection="1">
      <alignment horizontal="left"/>
    </xf>
    <xf numFmtId="38" fontId="1" fillId="0" borderId="44" xfId="1" applyFont="1" applyFill="1" applyBorder="1" applyAlignment="1" applyProtection="1">
      <alignment horizontal="center"/>
    </xf>
    <xf numFmtId="38" fontId="1" fillId="0" borderId="73" xfId="1" applyFont="1" applyBorder="1" applyAlignment="1" applyProtection="1">
      <alignment horizontal="center"/>
    </xf>
    <xf numFmtId="38" fontId="1" fillId="0" borderId="176" xfId="1" applyFont="1" applyFill="1" applyBorder="1" applyAlignment="1" applyProtection="1">
      <alignment horizontal="center"/>
    </xf>
    <xf numFmtId="38" fontId="1" fillId="0" borderId="177" xfId="1" applyFont="1" applyBorder="1" applyAlignment="1" applyProtection="1"/>
    <xf numFmtId="38" fontId="1" fillId="0" borderId="111" xfId="1" applyFont="1" applyBorder="1" applyAlignment="1" applyProtection="1"/>
    <xf numFmtId="38" fontId="1" fillId="0" borderId="35" xfId="1" applyFont="1" applyBorder="1" applyAlignment="1" applyProtection="1">
      <alignment horizontal="center"/>
    </xf>
    <xf numFmtId="38" fontId="1" fillId="0" borderId="101" xfId="1" applyFont="1" applyBorder="1" applyAlignment="1" applyProtection="1">
      <alignment horizontal="center"/>
    </xf>
    <xf numFmtId="38" fontId="1" fillId="0" borderId="46" xfId="1" applyFont="1" applyBorder="1" applyAlignment="1" applyProtection="1"/>
    <xf numFmtId="38" fontId="1" fillId="0" borderId="46" xfId="1" applyFont="1" applyBorder="1" applyAlignment="1" applyProtection="1">
      <alignment horizontal="right"/>
    </xf>
    <xf numFmtId="38" fontId="1" fillId="0" borderId="103" xfId="1" applyFont="1" applyBorder="1" applyAlignment="1" applyProtection="1">
      <alignment horizontal="center"/>
    </xf>
    <xf numFmtId="38" fontId="1" fillId="0" borderId="129" xfId="1" applyFont="1" applyFill="1" applyBorder="1" applyAlignment="1" applyProtection="1">
      <alignment horizontal="center"/>
    </xf>
    <xf numFmtId="38" fontId="1" fillId="0" borderId="129" xfId="1" applyFont="1" applyBorder="1" applyAlignment="1" applyProtection="1"/>
    <xf numFmtId="38" fontId="1" fillId="0" borderId="178" xfId="1" applyFont="1" applyBorder="1" applyAlignment="1" applyProtection="1">
      <alignment horizontal="right"/>
    </xf>
    <xf numFmtId="38" fontId="1" fillId="0" borderId="126" xfId="1" applyFont="1" applyBorder="1" applyAlignment="1" applyProtection="1">
      <alignment horizontal="center"/>
    </xf>
    <xf numFmtId="38" fontId="1" fillId="0" borderId="37" xfId="1" applyFont="1" applyFill="1" applyBorder="1" applyAlignment="1" applyProtection="1">
      <alignment horizontal="center"/>
    </xf>
    <xf numFmtId="38" fontId="1" fillId="0" borderId="37" xfId="1" applyFont="1" applyBorder="1" applyAlignment="1" applyProtection="1"/>
    <xf numFmtId="38" fontId="1" fillId="0" borderId="37" xfId="1" applyFont="1" applyBorder="1" applyAlignment="1" applyProtection="1">
      <alignment horizontal="right"/>
    </xf>
    <xf numFmtId="38" fontId="1" fillId="0" borderId="72" xfId="1" applyFont="1" applyBorder="1" applyAlignment="1" applyProtection="1">
      <alignment horizontal="center"/>
    </xf>
    <xf numFmtId="38" fontId="1" fillId="0" borderId="68" xfId="1" applyFont="1" applyBorder="1" applyAlignment="1" applyProtection="1">
      <alignment horizontal="left"/>
    </xf>
    <xf numFmtId="38" fontId="1" fillId="0" borderId="76" xfId="1" applyFont="1" applyBorder="1" applyAlignment="1" applyProtection="1">
      <alignment horizontal="left"/>
    </xf>
    <xf numFmtId="38" fontId="1" fillId="0" borderId="49" xfId="1" applyFont="1" applyBorder="1" applyAlignment="1" applyProtection="1">
      <alignment horizontal="left"/>
    </xf>
    <xf numFmtId="38" fontId="1" fillId="0" borderId="49" xfId="1" applyFont="1" applyBorder="1" applyAlignment="1" applyProtection="1"/>
    <xf numFmtId="38" fontId="1" fillId="0" borderId="49" xfId="1" applyFont="1" applyBorder="1" applyAlignment="1" applyProtection="1">
      <alignment horizontal="right"/>
    </xf>
    <xf numFmtId="38" fontId="1" fillId="0" borderId="111" xfId="1" applyFont="1" applyBorder="1" applyAlignment="1" applyProtection="1">
      <alignment horizontal="center"/>
    </xf>
    <xf numFmtId="38" fontId="1" fillId="0" borderId="51" xfId="1" applyFont="1" applyBorder="1" applyAlignment="1" applyProtection="1">
      <alignment horizontal="left"/>
    </xf>
    <xf numFmtId="38" fontId="1" fillId="0" borderId="33" xfId="1" applyFont="1" applyBorder="1" applyAlignment="1" applyProtection="1">
      <alignment horizontal="left"/>
    </xf>
    <xf numFmtId="38" fontId="1" fillId="0" borderId="101" xfId="1" applyFont="1" applyBorder="1" applyAlignment="1" applyProtection="1">
      <alignment horizontal="left"/>
    </xf>
    <xf numFmtId="38" fontId="1" fillId="0" borderId="33" xfId="1" applyFont="1" applyFill="1" applyBorder="1" applyAlignment="1" applyProtection="1">
      <alignment horizontal="center"/>
    </xf>
    <xf numFmtId="38" fontId="1" fillId="0" borderId="33" xfId="1" applyFont="1" applyBorder="1" applyAlignment="1" applyProtection="1">
      <alignment horizontal="right"/>
    </xf>
    <xf numFmtId="38" fontId="1" fillId="0" borderId="30" xfId="1" applyFont="1" applyBorder="1" applyAlignment="1" applyProtection="1">
      <alignment horizontal="left"/>
    </xf>
    <xf numFmtId="38" fontId="1" fillId="0" borderId="103" xfId="1" applyFont="1" applyBorder="1" applyAlignment="1" applyProtection="1">
      <alignment horizontal="left"/>
    </xf>
    <xf numFmtId="38" fontId="1" fillId="0" borderId="65" xfId="1" applyFont="1" applyFill="1" applyBorder="1" applyAlignment="1" applyProtection="1">
      <alignment horizontal="center"/>
    </xf>
    <xf numFmtId="38" fontId="1" fillId="0" borderId="65" xfId="1" applyFont="1" applyBorder="1" applyAlignment="1" applyProtection="1">
      <alignment horizontal="right"/>
    </xf>
    <xf numFmtId="0" fontId="1" fillId="0" borderId="179" xfId="0" applyFont="1" applyBorder="1" applyAlignment="1" applyProtection="1">
      <alignment horizontal="center" vertical="center" shrinkToFit="1"/>
    </xf>
    <xf numFmtId="0" fontId="1" fillId="0" borderId="180" xfId="0" applyFont="1" applyBorder="1" applyAlignment="1" applyProtection="1">
      <alignment horizontal="center"/>
    </xf>
    <xf numFmtId="0" fontId="1" fillId="0" borderId="181" xfId="0" applyFont="1" applyBorder="1" applyAlignment="1" applyProtection="1">
      <alignment horizontal="center"/>
    </xf>
    <xf numFmtId="0" fontId="1" fillId="0" borderId="15" xfId="0" applyFont="1" applyBorder="1" applyAlignment="1" applyProtection="1"/>
    <xf numFmtId="38" fontId="1" fillId="0" borderId="7" xfId="1" applyFont="1" applyBorder="1" applyAlignment="1" applyProtection="1"/>
    <xf numFmtId="38" fontId="1" fillId="0" borderId="53" xfId="1" applyFont="1" applyBorder="1" applyAlignment="1" applyProtection="1"/>
    <xf numFmtId="0" fontId="1" fillId="0" borderId="155" xfId="0" applyFont="1" applyBorder="1" applyAlignment="1" applyProtection="1"/>
    <xf numFmtId="0" fontId="1" fillId="0" borderId="156" xfId="0" applyFont="1" applyBorder="1" applyAlignment="1" applyProtection="1"/>
    <xf numFmtId="38" fontId="1" fillId="0" borderId="170" xfId="1" applyFont="1" applyBorder="1" applyAlignment="1" applyProtection="1"/>
    <xf numFmtId="0" fontId="9" fillId="0" borderId="0" xfId="0" applyFont="1" applyAlignment="1" applyProtection="1"/>
    <xf numFmtId="0" fontId="1" fillId="0" borderId="182" xfId="0" applyFont="1" applyBorder="1" applyAlignment="1" applyProtection="1"/>
    <xf numFmtId="0" fontId="1" fillId="0" borderId="183" xfId="0" applyFont="1" applyBorder="1" applyAlignment="1" applyProtection="1"/>
    <xf numFmtId="0" fontId="1" fillId="0" borderId="125" xfId="0" applyFont="1" applyBorder="1" applyAlignment="1" applyProtection="1">
      <alignment horizontal="center"/>
    </xf>
    <xf numFmtId="0" fontId="1" fillId="0" borderId="184" xfId="0" applyFont="1" applyBorder="1" applyAlignment="1" applyProtection="1">
      <alignment horizontal="center"/>
    </xf>
    <xf numFmtId="0" fontId="1" fillId="0" borderId="185" xfId="0" applyFont="1" applyBorder="1" applyAlignment="1" applyProtection="1">
      <alignment horizontal="center"/>
    </xf>
    <xf numFmtId="0" fontId="1" fillId="0" borderId="176" xfId="0" applyFont="1" applyBorder="1" applyAlignment="1" applyProtection="1">
      <alignment horizontal="center"/>
    </xf>
    <xf numFmtId="0" fontId="1" fillId="0" borderId="183" xfId="0" applyFont="1" applyBorder="1" applyAlignment="1" applyProtection="1">
      <alignment horizontal="center"/>
    </xf>
    <xf numFmtId="0" fontId="1" fillId="0" borderId="177" xfId="0" applyFont="1" applyBorder="1" applyAlignment="1" applyProtection="1">
      <alignment horizontal="center"/>
    </xf>
    <xf numFmtId="38" fontId="1" fillId="0" borderId="16" xfId="1" applyFont="1" applyBorder="1" applyAlignment="1" applyProtection="1">
      <alignment horizontal="right"/>
    </xf>
    <xf numFmtId="38" fontId="1" fillId="0" borderId="44" xfId="1" applyFont="1" applyBorder="1" applyAlignment="1" applyProtection="1">
      <alignment horizontal="right"/>
    </xf>
    <xf numFmtId="38" fontId="1" fillId="0" borderId="102" xfId="1" applyFont="1" applyBorder="1" applyAlignment="1" applyProtection="1">
      <alignment horizontal="right"/>
    </xf>
    <xf numFmtId="38" fontId="1" fillId="0" borderId="73" xfId="1" applyFont="1" applyBorder="1" applyAlignment="1" applyProtection="1">
      <alignment horizontal="right"/>
    </xf>
    <xf numFmtId="38" fontId="1" fillId="0" borderId="4" xfId="1" applyFont="1" applyBorder="1" applyAlignment="1" applyProtection="1"/>
    <xf numFmtId="38" fontId="1" fillId="0" borderId="5" xfId="1" applyFont="1" applyBorder="1" applyAlignment="1" applyProtection="1">
      <alignment horizontal="right"/>
    </xf>
    <xf numFmtId="38" fontId="1" fillId="0" borderId="72" xfId="1" applyFont="1" applyBorder="1" applyAlignment="1" applyProtection="1">
      <alignment horizontal="right"/>
    </xf>
    <xf numFmtId="38" fontId="1" fillId="0" borderId="134" xfId="0" applyNumberFormat="1" applyFont="1" applyBorder="1" applyAlignment="1" applyProtection="1">
      <alignment horizontal="center"/>
    </xf>
    <xf numFmtId="192" fontId="1" fillId="0" borderId="186" xfId="0" applyNumberFormat="1" applyFont="1" applyBorder="1" applyAlignment="1" applyProtection="1">
      <alignment horizontal="center"/>
    </xf>
    <xf numFmtId="38" fontId="1" fillId="0" borderId="137" xfId="1" applyFont="1" applyBorder="1" applyAlignment="1" applyProtection="1">
      <alignment horizontal="right"/>
    </xf>
    <xf numFmtId="38" fontId="1" fillId="0" borderId="139" xfId="1" applyFont="1" applyBorder="1" applyAlignment="1" applyProtection="1">
      <alignment horizontal="right"/>
    </xf>
    <xf numFmtId="0" fontId="1" fillId="0" borderId="29" xfId="0" applyFont="1" applyBorder="1" applyAlignment="1" applyProtection="1">
      <alignment horizontal="center" vertical="top"/>
    </xf>
    <xf numFmtId="0" fontId="1" fillId="0" borderId="0" xfId="0" applyFont="1" applyBorder="1" applyAlignment="1" applyProtection="1">
      <alignment horizontal="center" vertical="top"/>
    </xf>
    <xf numFmtId="38" fontId="1" fillId="0" borderId="4" xfId="0" applyNumberFormat="1" applyFont="1" applyBorder="1" applyAlignment="1" applyProtection="1">
      <alignment horizontal="center"/>
    </xf>
    <xf numFmtId="192" fontId="1" fillId="0" borderId="12" xfId="0" applyNumberFormat="1" applyFont="1" applyBorder="1" applyAlignment="1" applyProtection="1">
      <alignment horizontal="center"/>
    </xf>
    <xf numFmtId="38" fontId="1" fillId="0" borderId="5" xfId="1" applyFont="1" applyBorder="1" applyAlignment="1" applyProtection="1">
      <alignment vertical="top"/>
    </xf>
    <xf numFmtId="38" fontId="1" fillId="0" borderId="37" xfId="1" applyFont="1" applyBorder="1" applyAlignment="1" applyProtection="1">
      <alignment vertical="top"/>
    </xf>
    <xf numFmtId="0" fontId="1" fillId="0" borderId="68" xfId="0" applyFont="1" applyBorder="1" applyAlignment="1" applyProtection="1">
      <alignment horizontal="center" vertical="top"/>
    </xf>
    <xf numFmtId="0" fontId="1" fillId="0" borderId="76" xfId="0" applyFont="1" applyBorder="1" applyAlignment="1" applyProtection="1">
      <alignment horizontal="center" vertical="top"/>
    </xf>
    <xf numFmtId="38" fontId="1" fillId="0" borderId="31" xfId="1" applyFont="1" applyBorder="1" applyAlignment="1" applyProtection="1"/>
    <xf numFmtId="38" fontId="1" fillId="0" borderId="66" xfId="1" applyFont="1" applyBorder="1" applyAlignment="1" applyProtection="1">
      <alignment horizontal="center"/>
    </xf>
    <xf numFmtId="38" fontId="1" fillId="0" borderId="105" xfId="1" applyFont="1" applyBorder="1" applyAlignment="1" applyProtection="1">
      <alignment vertical="top"/>
    </xf>
    <xf numFmtId="38" fontId="1" fillId="0" borderId="49" xfId="1" applyFont="1" applyBorder="1" applyAlignment="1" applyProtection="1">
      <alignment vertical="top"/>
    </xf>
    <xf numFmtId="38" fontId="1" fillId="0" borderId="76" xfId="1" applyFont="1" applyBorder="1" applyAlignment="1" applyProtection="1"/>
    <xf numFmtId="0" fontId="13" fillId="0" borderId="0" xfId="0" applyFont="1" applyAlignment="1" applyProtection="1"/>
    <xf numFmtId="177" fontId="1" fillId="0" borderId="25" xfId="0" applyNumberFormat="1" applyFont="1" applyFill="1" applyBorder="1" applyAlignment="1">
      <alignment horizontal="right"/>
    </xf>
    <xf numFmtId="177" fontId="1" fillId="0" borderId="20" xfId="0" applyNumberFormat="1" applyFont="1" applyFill="1" applyBorder="1" applyAlignment="1"/>
    <xf numFmtId="177" fontId="1" fillId="0" borderId="73" xfId="0" applyNumberFormat="1" applyFont="1" applyFill="1" applyBorder="1" applyAlignment="1">
      <alignment horizontal="right"/>
    </xf>
    <xf numFmtId="178" fontId="1" fillId="0" borderId="157" xfId="0" applyNumberFormat="1" applyFont="1" applyFill="1" applyBorder="1" applyAlignment="1"/>
    <xf numFmtId="0" fontId="16" fillId="0" borderId="0" xfId="0" applyFont="1" applyFill="1" applyAlignment="1">
      <alignment vertical="center"/>
    </xf>
    <xf numFmtId="178" fontId="1" fillId="0" borderId="187" xfId="0" applyNumberFormat="1" applyFont="1" applyFill="1" applyBorder="1" applyAlignment="1"/>
    <xf numFmtId="178" fontId="1" fillId="0" borderId="15" xfId="0" applyNumberFormat="1" applyFont="1" applyFill="1" applyBorder="1" applyAlignment="1"/>
    <xf numFmtId="181" fontId="1" fillId="0" borderId="54" xfId="0" applyNumberFormat="1" applyFont="1" applyFill="1" applyBorder="1" applyAlignment="1">
      <alignment horizontal="right"/>
    </xf>
    <xf numFmtId="180" fontId="1" fillId="0" borderId="20" xfId="0" applyNumberFormat="1" applyFont="1" applyFill="1" applyBorder="1" applyAlignment="1"/>
    <xf numFmtId="179" fontId="1" fillId="0" borderId="38" xfId="0" applyNumberFormat="1" applyFont="1" applyFill="1" applyBorder="1" applyAlignment="1"/>
    <xf numFmtId="180" fontId="1" fillId="0" borderId="23" xfId="0" applyNumberFormat="1" applyFont="1" applyFill="1" applyBorder="1" applyAlignment="1"/>
    <xf numFmtId="179" fontId="1" fillId="0" borderId="47" xfId="0" applyNumberFormat="1" applyFont="1" applyFill="1" applyBorder="1" applyAlignment="1"/>
    <xf numFmtId="183" fontId="1" fillId="0" borderId="65" xfId="0" applyNumberFormat="1" applyFont="1" applyFill="1" applyBorder="1" applyAlignment="1"/>
    <xf numFmtId="0" fontId="1" fillId="0" borderId="27" xfId="0" applyFont="1" applyFill="1" applyBorder="1" applyAlignment="1"/>
    <xf numFmtId="178" fontId="1" fillId="0" borderId="164" xfId="0" applyNumberFormat="1" applyFont="1" applyFill="1" applyBorder="1" applyAlignment="1"/>
    <xf numFmtId="38" fontId="1" fillId="0" borderId="45" xfId="1" applyFont="1" applyFill="1" applyBorder="1" applyAlignment="1"/>
    <xf numFmtId="38" fontId="1" fillId="0" borderId="46" xfId="1" applyFont="1" applyFill="1" applyBorder="1" applyAlignment="1"/>
    <xf numFmtId="38" fontId="1" fillId="0" borderId="48" xfId="1" applyFont="1" applyFill="1" applyBorder="1" applyAlignment="1"/>
    <xf numFmtId="38" fontId="1" fillId="0" borderId="49" xfId="1" applyFont="1" applyFill="1" applyBorder="1" applyAlignment="1"/>
    <xf numFmtId="183" fontId="1" fillId="0" borderId="46" xfId="0" applyNumberFormat="1" applyFont="1" applyFill="1" applyBorder="1" applyAlignment="1"/>
    <xf numFmtId="186" fontId="1" fillId="0" borderId="0" xfId="0" applyNumberFormat="1" applyFont="1" applyFill="1" applyBorder="1" applyAlignment="1"/>
    <xf numFmtId="181" fontId="1" fillId="0" borderId="20" xfId="0" applyNumberFormat="1" applyFont="1" applyFill="1" applyBorder="1" applyAlignment="1"/>
    <xf numFmtId="181" fontId="1" fillId="0" borderId="21" xfId="0" applyNumberFormat="1" applyFont="1" applyFill="1" applyBorder="1" applyAlignment="1"/>
    <xf numFmtId="186" fontId="1" fillId="0" borderId="20" xfId="0" applyNumberFormat="1" applyFont="1" applyFill="1" applyBorder="1" applyAlignment="1"/>
    <xf numFmtId="181" fontId="1" fillId="0" borderId="66" xfId="0" applyNumberFormat="1" applyFont="1" applyFill="1" applyBorder="1" applyAlignment="1"/>
    <xf numFmtId="186" fontId="1" fillId="0" borderId="23" xfId="0" applyNumberFormat="1" applyFont="1" applyFill="1" applyBorder="1" applyAlignment="1"/>
    <xf numFmtId="187" fontId="1" fillId="0" borderId="8" xfId="0" applyNumberFormat="1" applyFont="1" applyFill="1" applyBorder="1" applyAlignment="1"/>
    <xf numFmtId="187" fontId="1" fillId="0" borderId="158" xfId="0" applyNumberFormat="1" applyFont="1" applyFill="1" applyBorder="1" applyAlignment="1"/>
    <xf numFmtId="191" fontId="1" fillId="0" borderId="36" xfId="0" applyNumberFormat="1" applyFont="1" applyFill="1" applyBorder="1" applyAlignment="1"/>
    <xf numFmtId="191" fontId="1" fillId="0" borderId="20" xfId="0" applyNumberFormat="1" applyFont="1" applyFill="1" applyBorder="1" applyAlignment="1"/>
    <xf numFmtId="183" fontId="1" fillId="0" borderId="21" xfId="0" applyNumberFormat="1" applyFont="1" applyFill="1" applyBorder="1" applyAlignment="1"/>
    <xf numFmtId="178" fontId="1" fillId="0" borderId="159" xfId="0" applyNumberFormat="1" applyFont="1" applyFill="1" applyBorder="1" applyAlignment="1"/>
    <xf numFmtId="178" fontId="1" fillId="0" borderId="160" xfId="0" applyNumberFormat="1" applyFont="1" applyFill="1" applyBorder="1" applyAlignment="1"/>
    <xf numFmtId="178" fontId="1" fillId="0" borderId="161" xfId="0" applyNumberFormat="1" applyFont="1" applyFill="1" applyBorder="1" applyAlignment="1"/>
    <xf numFmtId="178" fontId="1" fillId="0" borderId="162" xfId="0" applyNumberFormat="1" applyFont="1" applyFill="1" applyBorder="1" applyAlignment="1"/>
    <xf numFmtId="183" fontId="1" fillId="0" borderId="39" xfId="0" applyNumberFormat="1" applyFont="1" applyFill="1" applyBorder="1" applyAlignment="1"/>
    <xf numFmtId="178" fontId="1" fillId="0" borderId="77" xfId="0" applyNumberFormat="1" applyFont="1" applyFill="1" applyBorder="1" applyAlignment="1"/>
    <xf numFmtId="178" fontId="1" fillId="0" borderId="158" xfId="0" applyNumberFormat="1" applyFont="1" applyFill="1" applyBorder="1" applyAlignment="1"/>
    <xf numFmtId="176" fontId="1" fillId="0" borderId="53" xfId="0" applyNumberFormat="1" applyFont="1" applyFill="1" applyBorder="1" applyAlignment="1"/>
    <xf numFmtId="0" fontId="1" fillId="0" borderId="55" xfId="0" applyFont="1" applyFill="1" applyBorder="1" applyAlignment="1"/>
    <xf numFmtId="182" fontId="1" fillId="0" borderId="0" xfId="0" applyNumberFormat="1" applyFont="1" applyFill="1" applyBorder="1" applyAlignment="1">
      <alignment horizontal="right"/>
    </xf>
    <xf numFmtId="182" fontId="1" fillId="0" borderId="37" xfId="0" applyNumberFormat="1" applyFont="1" applyFill="1" applyBorder="1" applyAlignment="1"/>
    <xf numFmtId="0" fontId="1" fillId="0" borderId="113" xfId="0" applyFont="1" applyFill="1" applyBorder="1" applyAlignment="1"/>
    <xf numFmtId="182" fontId="1" fillId="0" borderId="21" xfId="0" applyNumberFormat="1" applyFont="1" applyFill="1" applyBorder="1" applyAlignment="1">
      <alignment horizontal="right"/>
    </xf>
    <xf numFmtId="182" fontId="1" fillId="0" borderId="114" xfId="0" applyNumberFormat="1" applyFont="1" applyFill="1" applyBorder="1" applyAlignment="1">
      <alignment horizontal="right"/>
    </xf>
    <xf numFmtId="0" fontId="1" fillId="0" borderId="109" xfId="0" applyFont="1" applyFill="1" applyBorder="1" applyAlignment="1"/>
    <xf numFmtId="182" fontId="1" fillId="0" borderId="15" xfId="0" applyNumberFormat="1" applyFont="1" applyFill="1" applyBorder="1" applyAlignment="1"/>
    <xf numFmtId="0" fontId="1" fillId="0" borderId="65" xfId="0" applyFont="1" applyFill="1" applyBorder="1" applyAlignment="1">
      <alignment horizontal="left"/>
    </xf>
    <xf numFmtId="0" fontId="1" fillId="0" borderId="65" xfId="0" applyFont="1" applyFill="1" applyBorder="1" applyAlignment="1">
      <alignment shrinkToFit="1"/>
    </xf>
    <xf numFmtId="179" fontId="1" fillId="0" borderId="60" xfId="0" applyNumberFormat="1" applyFont="1" applyFill="1" applyBorder="1" applyAlignment="1"/>
    <xf numFmtId="0" fontId="1" fillId="0" borderId="78" xfId="0" applyFont="1" applyFill="1" applyBorder="1" applyAlignment="1">
      <alignment horizontal="center"/>
    </xf>
    <xf numFmtId="0" fontId="1" fillId="0" borderId="117" xfId="0" applyFont="1" applyFill="1" applyBorder="1" applyAlignment="1">
      <alignment horizontal="center"/>
    </xf>
    <xf numFmtId="0" fontId="1" fillId="0" borderId="0" xfId="0" applyFont="1" applyFill="1" applyBorder="1" applyAlignment="1">
      <alignment horizontal="right" vertical="top"/>
    </xf>
    <xf numFmtId="178" fontId="1" fillId="0" borderId="78" xfId="0" applyNumberFormat="1" applyFont="1" applyFill="1" applyBorder="1" applyAlignment="1">
      <alignment horizontal="right"/>
    </xf>
    <xf numFmtId="179" fontId="1" fillId="0" borderId="0" xfId="0" applyNumberFormat="1" applyFont="1" applyFill="1" applyBorder="1" applyAlignment="1">
      <alignment horizontal="right"/>
    </xf>
    <xf numFmtId="189" fontId="1" fillId="0" borderId="65" xfId="0" applyNumberFormat="1" applyFont="1" applyFill="1" applyBorder="1" applyAlignment="1">
      <alignment horizontal="right"/>
    </xf>
    <xf numFmtId="38" fontId="1" fillId="0" borderId="0" xfId="1" applyFont="1" applyFill="1" applyBorder="1" applyAlignment="1">
      <alignment horizontal="right"/>
    </xf>
    <xf numFmtId="178" fontId="1" fillId="0" borderId="65" xfId="0" applyNumberFormat="1" applyFont="1" applyFill="1" applyBorder="1" applyAlignment="1">
      <alignment horizontal="right"/>
    </xf>
    <xf numFmtId="183" fontId="1" fillId="0" borderId="76" xfId="0" applyNumberFormat="1" applyFont="1" applyFill="1" applyBorder="1" applyAlignment="1"/>
    <xf numFmtId="185" fontId="1" fillId="0" borderId="20" xfId="0" applyNumberFormat="1" applyFont="1" applyFill="1" applyBorder="1" applyAlignment="1"/>
    <xf numFmtId="190" fontId="1" fillId="0" borderId="20" xfId="1" applyNumberFormat="1" applyFont="1" applyFill="1" applyBorder="1" applyAlignment="1"/>
    <xf numFmtId="188" fontId="1" fillId="0" borderId="66" xfId="0" applyNumberFormat="1" applyFont="1" applyFill="1" applyBorder="1" applyAlignment="1"/>
    <xf numFmtId="188" fontId="1" fillId="0" borderId="46" xfId="0" applyNumberFormat="1" applyFont="1" applyFill="1" applyBorder="1" applyAlignment="1"/>
    <xf numFmtId="181" fontId="1" fillId="0" borderId="46" xfId="0" applyNumberFormat="1" applyFont="1" applyFill="1" applyBorder="1" applyAlignment="1"/>
    <xf numFmtId="182" fontId="1" fillId="0" borderId="66" xfId="0" applyNumberFormat="1" applyFont="1" applyFill="1" applyBorder="1" applyAlignment="1"/>
    <xf numFmtId="188" fontId="1" fillId="0" borderId="25" xfId="0" applyNumberFormat="1" applyFont="1" applyFill="1" applyBorder="1" applyAlignment="1"/>
    <xf numFmtId="188" fontId="1" fillId="0" borderId="25" xfId="0" applyNumberFormat="1" applyFont="1" applyFill="1" applyBorder="1" applyAlignment="1">
      <alignment horizontal="right"/>
    </xf>
    <xf numFmtId="188" fontId="1" fillId="0" borderId="28" xfId="0" applyNumberFormat="1" applyFont="1" applyFill="1" applyBorder="1" applyAlignment="1"/>
    <xf numFmtId="188" fontId="1" fillId="0" borderId="50" xfId="0" applyNumberFormat="1" applyFont="1" applyFill="1" applyBorder="1" applyAlignment="1"/>
    <xf numFmtId="188" fontId="1" fillId="0" borderId="53" xfId="0" applyNumberFormat="1" applyFont="1" applyFill="1" applyBorder="1" applyAlignment="1"/>
    <xf numFmtId="188" fontId="1" fillId="0" borderId="7" xfId="0" applyNumberFormat="1" applyFont="1" applyFill="1" applyBorder="1" applyAlignment="1"/>
    <xf numFmtId="188" fontId="1" fillId="0" borderId="36" xfId="0" applyNumberFormat="1" applyFont="1" applyFill="1" applyBorder="1" applyAlignment="1"/>
    <xf numFmtId="193" fontId="1" fillId="0" borderId="20" xfId="0" applyNumberFormat="1" applyFont="1" applyFill="1" applyBorder="1" applyAlignment="1"/>
    <xf numFmtId="193" fontId="1" fillId="0" borderId="47" xfId="0" applyNumberFormat="1" applyFont="1" applyFill="1" applyBorder="1" applyAlignment="1"/>
    <xf numFmtId="194" fontId="1" fillId="0" borderId="20" xfId="0" applyNumberFormat="1" applyFont="1" applyFill="1" applyBorder="1" applyAlignment="1"/>
    <xf numFmtId="194" fontId="1" fillId="0" borderId="47" xfId="0" applyNumberFormat="1" applyFont="1" applyFill="1" applyBorder="1" applyAlignment="1"/>
    <xf numFmtId="0" fontId="1" fillId="0" borderId="8" xfId="0" applyFont="1" applyFill="1" applyBorder="1" applyAlignment="1">
      <alignment horizontal="center"/>
    </xf>
    <xf numFmtId="0" fontId="1" fillId="0" borderId="20" xfId="0" applyFont="1" applyFill="1" applyBorder="1" applyAlignment="1">
      <alignment horizontal="center"/>
    </xf>
    <xf numFmtId="0" fontId="1" fillId="0" borderId="32" xfId="0" applyFont="1" applyFill="1" applyBorder="1" applyAlignment="1">
      <alignment horizontal="center"/>
    </xf>
    <xf numFmtId="0" fontId="1" fillId="0" borderId="41" xfId="0" applyFont="1" applyFill="1" applyBorder="1" applyAlignment="1">
      <alignment horizontal="center"/>
    </xf>
    <xf numFmtId="0" fontId="1" fillId="0" borderId="2" xfId="0" applyFont="1" applyFill="1" applyBorder="1" applyAlignment="1">
      <alignment horizontal="center"/>
    </xf>
    <xf numFmtId="178" fontId="1" fillId="0" borderId="2" xfId="0" applyNumberFormat="1" applyFont="1" applyFill="1" applyBorder="1" applyAlignment="1">
      <alignment horizontal="left" vertical="top" wrapText="1"/>
    </xf>
    <xf numFmtId="178" fontId="1" fillId="0" borderId="34" xfId="0" applyNumberFormat="1" applyFont="1" applyFill="1" applyBorder="1" applyAlignment="1">
      <alignment horizontal="left" vertical="top" wrapText="1"/>
    </xf>
    <xf numFmtId="178" fontId="1" fillId="0" borderId="71" xfId="0" applyNumberFormat="1" applyFont="1" applyFill="1" applyBorder="1" applyAlignment="1">
      <alignment horizontal="left" vertical="top" wrapText="1"/>
    </xf>
    <xf numFmtId="178" fontId="1" fillId="0" borderId="5" xfId="0" applyNumberFormat="1" applyFont="1" applyFill="1" applyBorder="1" applyAlignment="1">
      <alignment horizontal="left" vertical="top" wrapText="1"/>
    </xf>
    <xf numFmtId="178" fontId="1" fillId="0" borderId="0" xfId="0" applyNumberFormat="1" applyFont="1" applyFill="1" applyBorder="1" applyAlignment="1">
      <alignment horizontal="left" vertical="top" wrapText="1"/>
    </xf>
    <xf numFmtId="178" fontId="1" fillId="0" borderId="72" xfId="0" applyNumberFormat="1" applyFont="1" applyFill="1" applyBorder="1" applyAlignment="1">
      <alignment horizontal="left" vertical="top" wrapText="1"/>
    </xf>
    <xf numFmtId="178" fontId="1" fillId="0" borderId="105" xfId="0" applyNumberFormat="1" applyFont="1" applyFill="1" applyBorder="1" applyAlignment="1">
      <alignment horizontal="left" vertical="top" wrapText="1"/>
    </xf>
    <xf numFmtId="178" fontId="1" fillId="0" borderId="76" xfId="0" applyNumberFormat="1" applyFont="1" applyFill="1" applyBorder="1" applyAlignment="1">
      <alignment horizontal="left" vertical="top" wrapText="1"/>
    </xf>
    <xf numFmtId="178" fontId="1" fillId="0" borderId="111" xfId="0" applyNumberFormat="1" applyFont="1" applyFill="1" applyBorder="1" applyAlignment="1">
      <alignment horizontal="left" vertical="top" wrapText="1"/>
    </xf>
    <xf numFmtId="0" fontId="1" fillId="0" borderId="42" xfId="0" applyFont="1" applyFill="1" applyBorder="1" applyAlignment="1">
      <alignment horizontal="center"/>
    </xf>
    <xf numFmtId="0" fontId="1" fillId="0" borderId="33" xfId="0" applyFont="1" applyFill="1" applyBorder="1" applyAlignment="1">
      <alignment horizontal="center"/>
    </xf>
    <xf numFmtId="0" fontId="1" fillId="0" borderId="35" xfId="0" applyFont="1" applyFill="1" applyBorder="1" applyAlignment="1">
      <alignment horizontal="center"/>
    </xf>
    <xf numFmtId="178" fontId="18" fillId="0" borderId="2" xfId="0" applyNumberFormat="1" applyFont="1" applyFill="1" applyBorder="1" applyAlignment="1">
      <alignment horizontal="left" vertical="top" wrapText="1"/>
    </xf>
    <xf numFmtId="178" fontId="18" fillId="0" borderId="34" xfId="0" applyNumberFormat="1" applyFont="1" applyFill="1" applyBorder="1" applyAlignment="1">
      <alignment horizontal="left" vertical="top" wrapText="1"/>
    </xf>
    <xf numFmtId="178" fontId="18" fillId="0" borderId="71" xfId="0" applyNumberFormat="1" applyFont="1" applyFill="1" applyBorder="1" applyAlignment="1">
      <alignment horizontal="left" vertical="top" wrapText="1"/>
    </xf>
    <xf numFmtId="178" fontId="18" fillId="0" borderId="5" xfId="0" applyNumberFormat="1" applyFont="1" applyFill="1" applyBorder="1" applyAlignment="1">
      <alignment horizontal="left" vertical="top" wrapText="1"/>
    </xf>
    <xf numFmtId="178" fontId="18" fillId="0" borderId="0" xfId="0" applyNumberFormat="1" applyFont="1" applyFill="1" applyBorder="1" applyAlignment="1">
      <alignment horizontal="left" vertical="top" wrapText="1"/>
    </xf>
    <xf numFmtId="178" fontId="18" fillId="0" borderId="72" xfId="0" applyNumberFormat="1" applyFont="1" applyFill="1" applyBorder="1" applyAlignment="1">
      <alignment horizontal="left" vertical="top" wrapText="1"/>
    </xf>
    <xf numFmtId="178" fontId="18" fillId="0" borderId="105" xfId="0" applyNumberFormat="1" applyFont="1" applyFill="1" applyBorder="1" applyAlignment="1">
      <alignment horizontal="left" vertical="top" wrapText="1"/>
    </xf>
    <xf numFmtId="178" fontId="18" fillId="0" borderId="76" xfId="0" applyNumberFormat="1" applyFont="1" applyFill="1" applyBorder="1" applyAlignment="1">
      <alignment horizontal="left" vertical="top" wrapText="1"/>
    </xf>
    <xf numFmtId="178" fontId="18" fillId="0" borderId="111" xfId="0" applyNumberFormat="1" applyFont="1" applyFill="1" applyBorder="1" applyAlignment="1">
      <alignment horizontal="left" vertical="top" wrapText="1"/>
    </xf>
    <xf numFmtId="179" fontId="1" fillId="0" borderId="2" xfId="0" applyNumberFormat="1" applyFont="1" applyFill="1" applyBorder="1" applyAlignment="1">
      <alignment horizontal="left" vertical="top" wrapText="1"/>
    </xf>
    <xf numFmtId="179" fontId="1" fillId="0" borderId="34" xfId="0" applyNumberFormat="1" applyFont="1" applyFill="1" applyBorder="1" applyAlignment="1">
      <alignment horizontal="left" vertical="top" wrapText="1"/>
    </xf>
    <xf numFmtId="179" fontId="1" fillId="0" borderId="71" xfId="0" applyNumberFormat="1" applyFont="1" applyFill="1" applyBorder="1" applyAlignment="1">
      <alignment horizontal="left" vertical="top" wrapText="1"/>
    </xf>
    <xf numFmtId="179" fontId="1" fillId="0" borderId="105" xfId="0" applyNumberFormat="1" applyFont="1" applyFill="1" applyBorder="1" applyAlignment="1">
      <alignment horizontal="left" vertical="top" wrapText="1"/>
    </xf>
    <xf numFmtId="179" fontId="1" fillId="0" borderId="76" xfId="0" applyNumberFormat="1" applyFont="1" applyFill="1" applyBorder="1" applyAlignment="1">
      <alignment horizontal="left" vertical="top" wrapText="1"/>
    </xf>
    <xf numFmtId="179" fontId="1" fillId="0" borderId="111" xfId="0" applyNumberFormat="1" applyFont="1" applyFill="1" applyBorder="1" applyAlignment="1">
      <alignment horizontal="left" vertical="top" wrapText="1"/>
    </xf>
    <xf numFmtId="178" fontId="1" fillId="0" borderId="41" xfId="0" applyNumberFormat="1" applyFont="1" applyFill="1" applyBorder="1" applyAlignment="1">
      <alignment horizontal="left" vertical="top" wrapText="1"/>
    </xf>
    <xf numFmtId="178" fontId="1" fillId="0" borderId="37" xfId="0" applyNumberFormat="1" applyFont="1" applyFill="1" applyBorder="1" applyAlignment="1">
      <alignment horizontal="left" vertical="top" wrapText="1"/>
    </xf>
    <xf numFmtId="178" fontId="1" fillId="0" borderId="49" xfId="0" applyNumberFormat="1" applyFont="1" applyFill="1" applyBorder="1" applyAlignment="1">
      <alignment horizontal="left" vertical="top" wrapText="1"/>
    </xf>
    <xf numFmtId="0" fontId="1" fillId="0" borderId="2" xfId="0" applyFont="1" applyFill="1" applyBorder="1" applyAlignment="1">
      <alignment horizontal="center"/>
    </xf>
    <xf numFmtId="0" fontId="1" fillId="0" borderId="41" xfId="0" applyFont="1" applyFill="1" applyBorder="1" applyAlignment="1">
      <alignment horizontal="center"/>
    </xf>
    <xf numFmtId="0" fontId="1" fillId="0" borderId="56" xfId="0" applyFont="1" applyFill="1" applyBorder="1" applyAlignment="1">
      <alignment horizontal="left" vertical="top"/>
    </xf>
    <xf numFmtId="0" fontId="1" fillId="0" borderId="60" xfId="0" applyFont="1" applyFill="1" applyBorder="1" applyAlignment="1">
      <alignment horizontal="left" vertical="top"/>
    </xf>
    <xf numFmtId="0" fontId="1" fillId="0" borderId="75" xfId="0" applyFont="1" applyFill="1" applyBorder="1" applyAlignment="1">
      <alignment horizontal="left" vertical="top"/>
    </xf>
    <xf numFmtId="0" fontId="5" fillId="0" borderId="36" xfId="0" applyFont="1" applyFill="1" applyBorder="1" applyAlignment="1">
      <alignment vertical="top" wrapText="1"/>
    </xf>
    <xf numFmtId="0" fontId="6" fillId="0" borderId="12" xfId="0" applyFont="1" applyFill="1" applyBorder="1" applyAlignment="1">
      <alignment vertical="top" wrapText="1"/>
    </xf>
    <xf numFmtId="0" fontId="6" fillId="0" borderId="15" xfId="0" applyFont="1" applyFill="1" applyBorder="1" applyAlignment="1">
      <alignment vertical="top" wrapText="1"/>
    </xf>
    <xf numFmtId="178" fontId="1" fillId="0" borderId="19" xfId="0" applyNumberFormat="1" applyFont="1" applyFill="1" applyBorder="1" applyAlignment="1">
      <alignment horizontal="left" vertical="center" wrapText="1"/>
    </xf>
    <xf numFmtId="178" fontId="1" fillId="0" borderId="54" xfId="0" applyNumberFormat="1" applyFont="1" applyFill="1" applyBorder="1" applyAlignment="1">
      <alignment horizontal="left" vertical="center" wrapText="1"/>
    </xf>
    <xf numFmtId="178" fontId="1" fillId="0" borderId="5" xfId="0" applyNumberFormat="1" applyFont="1" applyFill="1" applyBorder="1" applyAlignment="1">
      <alignment horizontal="left" vertical="center" wrapText="1"/>
    </xf>
    <xf numFmtId="178" fontId="1" fillId="0" borderId="37" xfId="0" applyNumberFormat="1" applyFont="1" applyFill="1" applyBorder="1" applyAlignment="1">
      <alignment horizontal="left" vertical="center" wrapText="1"/>
    </xf>
    <xf numFmtId="178" fontId="1" fillId="0" borderId="105" xfId="0" applyNumberFormat="1" applyFont="1" applyFill="1" applyBorder="1" applyAlignment="1">
      <alignment horizontal="left" vertical="center" wrapText="1"/>
    </xf>
    <xf numFmtId="178" fontId="1" fillId="0" borderId="49" xfId="0" applyNumberFormat="1" applyFont="1" applyFill="1" applyBorder="1" applyAlignment="1">
      <alignment horizontal="left" vertical="center" wrapText="1"/>
    </xf>
    <xf numFmtId="178" fontId="1" fillId="0" borderId="42" xfId="0" applyNumberFormat="1" applyFont="1" applyFill="1" applyBorder="1" applyAlignment="1">
      <alignment horizontal="center"/>
    </xf>
    <xf numFmtId="178" fontId="1" fillId="0" borderId="33" xfId="0" applyNumberFormat="1" applyFont="1" applyFill="1" applyBorder="1" applyAlignment="1">
      <alignment horizontal="center"/>
    </xf>
    <xf numFmtId="178" fontId="1" fillId="0" borderId="35" xfId="0" applyNumberFormat="1" applyFont="1" applyFill="1" applyBorder="1" applyAlignment="1">
      <alignment horizontal="center"/>
    </xf>
    <xf numFmtId="0" fontId="1" fillId="0" borderId="56" xfId="0" applyFont="1" applyFill="1" applyBorder="1" applyAlignment="1">
      <alignment horizontal="center"/>
    </xf>
    <xf numFmtId="0" fontId="16" fillId="0" borderId="60" xfId="0" applyFont="1" applyFill="1" applyBorder="1" applyAlignment="1"/>
    <xf numFmtId="0" fontId="16" fillId="0" borderId="57" xfId="0" applyFont="1" applyFill="1" applyBorder="1" applyAlignment="1"/>
    <xf numFmtId="0" fontId="1" fillId="0" borderId="51" xfId="0" applyFont="1" applyFill="1" applyBorder="1" applyAlignment="1">
      <alignment horizontal="left" vertical="top"/>
    </xf>
    <xf numFmtId="0" fontId="1" fillId="0" borderId="33" xfId="0" applyFont="1" applyFill="1" applyBorder="1" applyAlignment="1">
      <alignment horizontal="left" vertical="top"/>
    </xf>
    <xf numFmtId="0" fontId="1" fillId="0" borderId="101" xfId="0" applyFont="1" applyFill="1" applyBorder="1" applyAlignment="1">
      <alignment horizontal="left" vertical="top"/>
    </xf>
    <xf numFmtId="182" fontId="1" fillId="0" borderId="55" xfId="0" applyNumberFormat="1" applyFont="1" applyFill="1" applyBorder="1" applyAlignment="1">
      <alignment horizontal="center" vertical="center"/>
    </xf>
    <xf numFmtId="182" fontId="1" fillId="0" borderId="6" xfId="0" applyNumberFormat="1" applyFont="1" applyFill="1" applyBorder="1" applyAlignment="1">
      <alignment horizontal="center" vertical="center"/>
    </xf>
    <xf numFmtId="182" fontId="1" fillId="0" borderId="7" xfId="0" applyNumberFormat="1" applyFont="1" applyFill="1" applyBorder="1" applyAlignment="1">
      <alignment horizontal="center" vertical="center"/>
    </xf>
    <xf numFmtId="0" fontId="1" fillId="0" borderId="51" xfId="0" applyFont="1" applyFill="1" applyBorder="1" applyAlignment="1">
      <alignment horizontal="center"/>
    </xf>
    <xf numFmtId="0" fontId="1" fillId="0" borderId="101" xfId="0" applyFont="1" applyFill="1" applyBorder="1" applyAlignment="1">
      <alignment horizontal="center"/>
    </xf>
    <xf numFmtId="0" fontId="1" fillId="0" borderId="18" xfId="0" applyFont="1" applyFill="1" applyBorder="1" applyAlignment="1">
      <alignment horizontal="left" vertical="top" wrapText="1"/>
    </xf>
    <xf numFmtId="0" fontId="1" fillId="0" borderId="54" xfId="0" applyFont="1" applyFill="1" applyBorder="1" applyAlignment="1">
      <alignment horizontal="left" vertical="top" wrapText="1"/>
    </xf>
    <xf numFmtId="0" fontId="1" fillId="0" borderId="29" xfId="0" applyFont="1" applyFill="1" applyBorder="1" applyAlignment="1">
      <alignment horizontal="left" vertical="top" wrapText="1"/>
    </xf>
    <xf numFmtId="0" fontId="1" fillId="0" borderId="37" xfId="0" applyFont="1" applyFill="1" applyBorder="1" applyAlignment="1">
      <alignment horizontal="left" vertical="top" wrapText="1"/>
    </xf>
    <xf numFmtId="0" fontId="1" fillId="0" borderId="68" xfId="0" applyFont="1" applyFill="1" applyBorder="1" applyAlignment="1">
      <alignment horizontal="left" vertical="top" wrapText="1"/>
    </xf>
    <xf numFmtId="0" fontId="1" fillId="0" borderId="49"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0" borderId="78" xfId="0" applyFont="1" applyFill="1" applyBorder="1" applyAlignment="1">
      <alignment horizontal="left" vertical="top" wrapText="1"/>
    </xf>
    <xf numFmtId="0" fontId="1" fillId="0" borderId="74" xfId="0" applyFont="1" applyFill="1" applyBorder="1" applyAlignment="1">
      <alignment horizontal="left" vertical="top" wrapText="1"/>
    </xf>
    <xf numFmtId="0" fontId="1" fillId="0" borderId="5"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105" xfId="0" applyFont="1" applyFill="1" applyBorder="1" applyAlignment="1">
      <alignment horizontal="left" vertical="top" wrapText="1"/>
    </xf>
    <xf numFmtId="0" fontId="1" fillId="0" borderId="76" xfId="0" applyFont="1" applyFill="1" applyBorder="1" applyAlignment="1">
      <alignment horizontal="left" vertical="top" wrapText="1"/>
    </xf>
    <xf numFmtId="0" fontId="1" fillId="0" borderId="111" xfId="0" applyFont="1" applyFill="1" applyBorder="1" applyAlignment="1">
      <alignment horizontal="left" vertical="top" wrapText="1"/>
    </xf>
    <xf numFmtId="0" fontId="1" fillId="0" borderId="56" xfId="0" applyFont="1" applyFill="1" applyBorder="1" applyAlignment="1">
      <alignment horizontal="center" vertical="center"/>
    </xf>
    <xf numFmtId="0" fontId="1" fillId="0" borderId="57" xfId="0" applyFont="1" applyFill="1" applyBorder="1" applyAlignment="1">
      <alignment horizontal="center" vertical="center"/>
    </xf>
    <xf numFmtId="0" fontId="1" fillId="0" borderId="32" xfId="0" applyFont="1" applyFill="1" applyBorder="1" applyAlignment="1">
      <alignment horizontal="center"/>
    </xf>
    <xf numFmtId="0" fontId="1" fillId="0" borderId="3" xfId="0" applyFont="1" applyFill="1" applyBorder="1" applyAlignment="1">
      <alignment horizontal="center" vertical="top"/>
    </xf>
    <xf numFmtId="0" fontId="1" fillId="0" borderId="6" xfId="0" applyFont="1" applyFill="1" applyBorder="1" applyAlignment="1">
      <alignment horizontal="center" vertical="top"/>
    </xf>
    <xf numFmtId="0" fontId="1" fillId="0" borderId="7" xfId="0" applyFont="1" applyFill="1" applyBorder="1" applyAlignment="1">
      <alignment horizontal="center" vertical="top"/>
    </xf>
    <xf numFmtId="0" fontId="1" fillId="0" borderId="30" xfId="0" applyFont="1" applyFill="1" applyBorder="1" applyAlignment="1">
      <alignment horizontal="left"/>
    </xf>
    <xf numFmtId="0" fontId="1" fillId="0" borderId="46" xfId="0" applyFont="1" applyFill="1" applyBorder="1" applyAlignment="1">
      <alignment horizontal="left"/>
    </xf>
    <xf numFmtId="0" fontId="1" fillId="0" borderId="8" xfId="0" applyFont="1" applyFill="1" applyBorder="1" applyAlignment="1">
      <alignment horizontal="center"/>
    </xf>
    <xf numFmtId="0" fontId="1" fillId="0" borderId="20" xfId="0" applyFont="1" applyFill="1" applyBorder="1" applyAlignment="1">
      <alignment horizontal="center"/>
    </xf>
    <xf numFmtId="0" fontId="1" fillId="0" borderId="18" xfId="0" applyFont="1" applyFill="1" applyBorder="1" applyAlignment="1">
      <alignment horizontal="left"/>
    </xf>
    <xf numFmtId="0" fontId="1" fillId="0" borderId="54" xfId="0" applyFont="1" applyFill="1" applyBorder="1" applyAlignment="1">
      <alignment horizontal="left"/>
    </xf>
    <xf numFmtId="0" fontId="1" fillId="0" borderId="77" xfId="0" applyFont="1" applyFill="1" applyBorder="1" applyAlignment="1">
      <alignment horizontal="left"/>
    </xf>
    <xf numFmtId="0" fontId="1" fillId="0" borderId="44" xfId="0" applyFont="1" applyFill="1" applyBorder="1" applyAlignment="1">
      <alignment horizontal="left"/>
    </xf>
    <xf numFmtId="0" fontId="1" fillId="0" borderId="57" xfId="0" applyFont="1" applyFill="1" applyBorder="1" applyAlignment="1">
      <alignment horizontal="center"/>
    </xf>
    <xf numFmtId="0" fontId="15" fillId="0" borderId="61" xfId="0" applyFont="1" applyBorder="1" applyAlignment="1">
      <alignment horizontal="center" vertical="center" wrapText="1"/>
    </xf>
    <xf numFmtId="0" fontId="15" fillId="0" borderId="154" xfId="0" applyFont="1" applyBorder="1" applyAlignment="1">
      <alignment horizontal="center" vertical="center" wrapText="1"/>
    </xf>
    <xf numFmtId="0" fontId="15" fillId="0" borderId="154" xfId="0" applyFont="1" applyBorder="1" applyAlignment="1">
      <alignment horizontal="center" vertical="center"/>
    </xf>
    <xf numFmtId="0" fontId="15" fillId="0" borderId="200" xfId="0" applyFont="1" applyBorder="1" applyAlignment="1">
      <alignment vertical="center"/>
    </xf>
    <xf numFmtId="0" fontId="15" fillId="0" borderId="201" xfId="0" applyFont="1" applyBorder="1" applyAlignment="1">
      <alignment vertical="center"/>
    </xf>
    <xf numFmtId="0" fontId="15" fillId="0" borderId="124" xfId="0" applyFont="1" applyBorder="1" applyAlignment="1">
      <alignment horizontal="center" vertical="center"/>
    </xf>
    <xf numFmtId="0" fontId="15" fillId="0" borderId="30" xfId="0" applyFont="1" applyBorder="1" applyAlignment="1">
      <alignment vertical="center"/>
    </xf>
    <xf numFmtId="0" fontId="15" fillId="0" borderId="102" xfId="0" applyFont="1" applyBorder="1" applyAlignment="1">
      <alignment vertical="center"/>
    </xf>
    <xf numFmtId="0" fontId="15" fillId="0" borderId="44" xfId="0" applyFont="1" applyBorder="1" applyAlignment="1">
      <alignment vertical="center"/>
    </xf>
    <xf numFmtId="0" fontId="15" fillId="0" borderId="21" xfId="0" applyFont="1" applyBorder="1" applyAlignment="1">
      <alignment horizontal="center" vertical="center"/>
    </xf>
    <xf numFmtId="0" fontId="15" fillId="0" borderId="65" xfId="0" applyFont="1" applyBorder="1" applyAlignment="1">
      <alignment horizontal="center" vertical="center"/>
    </xf>
    <xf numFmtId="0" fontId="15" fillId="0" borderId="46" xfId="0" applyFont="1" applyBorder="1" applyAlignment="1">
      <alignment horizontal="center" vertical="center"/>
    </xf>
    <xf numFmtId="0" fontId="15" fillId="0" borderId="21" xfId="0" applyFont="1" applyBorder="1" applyAlignment="1">
      <alignment vertical="center"/>
    </xf>
    <xf numFmtId="0" fontId="15" fillId="0" borderId="46" xfId="0" applyFont="1" applyBorder="1" applyAlignment="1">
      <alignment vertical="center"/>
    </xf>
    <xf numFmtId="0" fontId="15" fillId="0" borderId="21" xfId="0" applyFont="1" applyBorder="1" applyAlignment="1">
      <alignment horizontal="right" vertical="center"/>
    </xf>
    <xf numFmtId="0" fontId="15" fillId="0" borderId="46" xfId="0" applyFont="1" applyBorder="1" applyAlignment="1">
      <alignment horizontal="right" vertical="center"/>
    </xf>
    <xf numFmtId="0" fontId="15" fillId="0" borderId="149" xfId="0" applyFont="1" applyBorder="1" applyAlignment="1">
      <alignment horizontal="center" vertical="center"/>
    </xf>
    <xf numFmtId="0" fontId="15" fillId="0" borderId="197" xfId="0" applyFont="1" applyBorder="1" applyAlignment="1">
      <alignment horizontal="center" vertical="center"/>
    </xf>
    <xf numFmtId="0" fontId="15" fillId="0" borderId="202" xfId="0" applyFont="1" applyBorder="1" applyAlignment="1">
      <alignment vertical="center"/>
    </xf>
    <xf numFmtId="0" fontId="15" fillId="0" borderId="203" xfId="0" applyFont="1" applyBorder="1" applyAlignment="1">
      <alignment vertical="center"/>
    </xf>
    <xf numFmtId="0" fontId="15" fillId="0" borderId="204" xfId="0" applyFont="1" applyBorder="1" applyAlignment="1">
      <alignment vertical="center"/>
    </xf>
    <xf numFmtId="0" fontId="15" fillId="0" borderId="198" xfId="0" applyFont="1" applyBorder="1" applyAlignment="1">
      <alignment vertical="center"/>
    </xf>
    <xf numFmtId="0" fontId="15" fillId="0" borderId="91" xfId="0" applyFont="1" applyBorder="1" applyAlignment="1">
      <alignment vertical="center"/>
    </xf>
    <xf numFmtId="0" fontId="15" fillId="0" borderId="88" xfId="0" applyFont="1" applyBorder="1" applyAlignment="1">
      <alignment horizontal="center" vertical="center"/>
    </xf>
    <xf numFmtId="0" fontId="15" fillId="0" borderId="198" xfId="0" applyFont="1" applyBorder="1" applyAlignment="1">
      <alignment horizontal="center" vertical="center"/>
    </xf>
    <xf numFmtId="0" fontId="15" fillId="0" borderId="91" xfId="0" applyFont="1" applyBorder="1" applyAlignment="1">
      <alignment horizontal="center" vertical="center"/>
    </xf>
    <xf numFmtId="0" fontId="15" fillId="0" borderId="88" xfId="0" applyFont="1" applyBorder="1" applyAlignment="1">
      <alignment vertical="center"/>
    </xf>
    <xf numFmtId="0" fontId="15" fillId="0" borderId="88" xfId="0" applyFont="1" applyBorder="1" applyAlignment="1">
      <alignment horizontal="right" vertical="center"/>
    </xf>
    <xf numFmtId="0" fontId="15" fillId="0" borderId="91" xfId="0" applyFont="1" applyBorder="1" applyAlignment="1">
      <alignment horizontal="right" vertical="center"/>
    </xf>
    <xf numFmtId="0" fontId="15" fillId="0" borderId="65" xfId="0" applyFont="1" applyBorder="1" applyAlignment="1">
      <alignment vertical="center"/>
    </xf>
    <xf numFmtId="0" fontId="15" fillId="0" borderId="103" xfId="0" applyFont="1" applyBorder="1" applyAlignment="1">
      <alignment vertical="center"/>
    </xf>
    <xf numFmtId="0" fontId="15" fillId="0" borderId="205" xfId="0" applyFont="1" applyBorder="1" applyAlignment="1">
      <alignment vertical="center"/>
    </xf>
    <xf numFmtId="0" fontId="15" fillId="0" borderId="89" xfId="0" applyFont="1" applyBorder="1" applyAlignment="1">
      <alignment vertical="center"/>
    </xf>
    <xf numFmtId="0" fontId="15" fillId="0" borderId="92" xfId="0" applyFont="1" applyBorder="1" applyAlignment="1">
      <alignment vertical="center"/>
    </xf>
    <xf numFmtId="0" fontId="15" fillId="0" borderId="18" xfId="0" applyFont="1" applyBorder="1" applyAlignment="1">
      <alignment vertical="center"/>
    </xf>
    <xf numFmtId="0" fontId="15" fillId="0" borderId="78" xfId="0" applyFont="1" applyBorder="1" applyAlignment="1">
      <alignment vertical="center"/>
    </xf>
    <xf numFmtId="0" fontId="15" fillId="0" borderId="54" xfId="0" applyFont="1" applyBorder="1" applyAlignment="1">
      <alignment vertical="center"/>
    </xf>
    <xf numFmtId="0" fontId="15" fillId="0" borderId="19" xfId="0" applyFont="1" applyBorder="1" applyAlignment="1">
      <alignment horizontal="center" vertical="center"/>
    </xf>
    <xf numFmtId="0" fontId="15" fillId="0" borderId="78" xfId="0" applyFont="1" applyBorder="1" applyAlignment="1">
      <alignment horizontal="center" vertical="center"/>
    </xf>
    <xf numFmtId="0" fontId="15" fillId="0" borderId="54" xfId="0" applyFont="1" applyBorder="1" applyAlignment="1">
      <alignment horizontal="center" vertical="center"/>
    </xf>
    <xf numFmtId="0" fontId="15" fillId="0" borderId="149" xfId="0" applyFont="1" applyBorder="1" applyAlignment="1">
      <alignment vertical="center"/>
    </xf>
    <xf numFmtId="0" fontId="15" fillId="0" borderId="197" xfId="0" applyFont="1" applyBorder="1" applyAlignment="1">
      <alignment vertical="center"/>
    </xf>
    <xf numFmtId="0" fontId="15" fillId="0" borderId="19" xfId="0" applyFont="1" applyBorder="1" applyAlignment="1">
      <alignment horizontal="right" vertical="center"/>
    </xf>
    <xf numFmtId="0" fontId="15" fillId="0" borderId="54" xfId="0" applyFont="1" applyBorder="1" applyAlignment="1">
      <alignment horizontal="right" vertical="center"/>
    </xf>
    <xf numFmtId="0" fontId="15" fillId="0" borderId="188" xfId="0" applyFont="1" applyBorder="1" applyAlignment="1">
      <alignment vertical="center"/>
    </xf>
    <xf numFmtId="0" fontId="15" fillId="0" borderId="189" xfId="0" applyFont="1" applyBorder="1" applyAlignment="1">
      <alignment vertical="center"/>
    </xf>
    <xf numFmtId="0" fontId="15" fillId="0" borderId="190" xfId="0" applyFont="1" applyBorder="1" applyAlignment="1">
      <alignment vertical="center"/>
    </xf>
    <xf numFmtId="0" fontId="15" fillId="0" borderId="191" xfId="0" applyFont="1" applyBorder="1" applyAlignment="1">
      <alignment vertical="center"/>
    </xf>
    <xf numFmtId="0" fontId="15" fillId="0" borderId="192" xfId="0" applyFont="1" applyBorder="1" applyAlignment="1">
      <alignment horizontal="center" vertical="center"/>
    </xf>
    <xf numFmtId="0" fontId="15" fillId="0" borderId="193" xfId="0" applyFont="1" applyBorder="1" applyAlignment="1">
      <alignment horizontal="center" vertical="center"/>
    </xf>
    <xf numFmtId="0" fontId="15" fillId="0" borderId="194" xfId="0" applyFont="1" applyBorder="1" applyAlignment="1">
      <alignment horizontal="center" vertical="center"/>
    </xf>
    <xf numFmtId="0" fontId="15" fillId="0" borderId="192" xfId="0" applyFont="1" applyBorder="1" applyAlignment="1">
      <alignment vertical="center"/>
    </xf>
    <xf numFmtId="0" fontId="15" fillId="0" borderId="194" xfId="0" applyFont="1" applyBorder="1" applyAlignment="1">
      <alignment vertical="center"/>
    </xf>
    <xf numFmtId="0" fontId="15" fillId="0" borderId="192" xfId="0" applyFont="1" applyBorder="1" applyAlignment="1">
      <alignment horizontal="right" vertical="center"/>
    </xf>
    <xf numFmtId="0" fontId="15" fillId="0" borderId="194" xfId="0" applyFont="1" applyBorder="1" applyAlignment="1">
      <alignment horizontal="right" vertical="center"/>
    </xf>
    <xf numFmtId="0" fontId="15" fillId="0" borderId="193" xfId="0" applyFont="1" applyBorder="1" applyAlignment="1">
      <alignment vertical="center"/>
    </xf>
    <xf numFmtId="0" fontId="15" fillId="0" borderId="195" xfId="0" applyFont="1" applyBorder="1" applyAlignment="1">
      <alignment vertical="center"/>
    </xf>
    <xf numFmtId="0" fontId="15" fillId="0" borderId="196" xfId="0" applyFont="1" applyBorder="1" applyAlignment="1">
      <alignment vertical="center"/>
    </xf>
    <xf numFmtId="0" fontId="15" fillId="0" borderId="148" xfId="0" applyFont="1" applyBorder="1" applyAlignment="1">
      <alignment vertical="center"/>
    </xf>
    <xf numFmtId="0" fontId="15" fillId="0" borderId="199" xfId="0" applyFont="1" applyBorder="1" applyAlignment="1">
      <alignment horizontal="center" vertical="center"/>
    </xf>
    <xf numFmtId="0" fontId="15" fillId="0" borderId="12" xfId="0" applyFont="1" applyBorder="1" applyAlignment="1">
      <alignment vertical="center"/>
    </xf>
    <xf numFmtId="0" fontId="15" fillId="0" borderId="6" xfId="0" applyFont="1" applyBorder="1" applyAlignment="1">
      <alignment vertical="center"/>
    </xf>
    <xf numFmtId="0" fontId="15" fillId="0" borderId="4" xfId="0" applyFont="1" applyBorder="1" applyAlignment="1">
      <alignment vertical="center"/>
    </xf>
    <xf numFmtId="0" fontId="15" fillId="0" borderId="29" xfId="0" applyFont="1" applyBorder="1" applyAlignment="1">
      <alignment vertical="center"/>
    </xf>
    <xf numFmtId="0" fontId="15" fillId="0" borderId="0" xfId="0" applyFont="1" applyBorder="1" applyAlignment="1">
      <alignment vertical="center"/>
    </xf>
    <xf numFmtId="0" fontId="15" fillId="0" borderId="37" xfId="0" applyFont="1" applyBorder="1" applyAlignment="1">
      <alignment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37" xfId="0" applyFont="1" applyBorder="1" applyAlignment="1">
      <alignment horizontal="center" vertical="center"/>
    </xf>
    <xf numFmtId="0" fontId="15" fillId="0" borderId="5" xfId="0" applyFont="1" applyBorder="1" applyAlignment="1">
      <alignment vertical="center"/>
    </xf>
    <xf numFmtId="0" fontId="15" fillId="0" borderId="5" xfId="0" applyFont="1" applyBorder="1" applyAlignment="1">
      <alignment horizontal="right" vertical="center"/>
    </xf>
    <xf numFmtId="0" fontId="15" fillId="0" borderId="37" xfId="0" applyFont="1" applyBorder="1" applyAlignment="1">
      <alignment horizontal="right" vertical="center"/>
    </xf>
    <xf numFmtId="0" fontId="15" fillId="0" borderId="72" xfId="0" applyFont="1" applyBorder="1" applyAlignment="1">
      <alignment horizontal="center" vertical="center"/>
    </xf>
    <xf numFmtId="0" fontId="15" fillId="0" borderId="77" xfId="0" applyFont="1" applyBorder="1" applyAlignment="1">
      <alignment vertical="center"/>
    </xf>
    <xf numFmtId="0" fontId="15" fillId="0" borderId="16" xfId="0" applyFont="1" applyBorder="1" applyAlignment="1">
      <alignment horizontal="center" vertical="center"/>
    </xf>
    <xf numFmtId="0" fontId="15" fillId="0" borderId="102" xfId="0" applyFont="1" applyBorder="1" applyAlignment="1">
      <alignment horizontal="center" vertical="center"/>
    </xf>
    <xf numFmtId="0" fontId="15" fillId="0" borderId="44" xfId="0" applyFont="1" applyBorder="1" applyAlignment="1">
      <alignment horizontal="center" vertical="center"/>
    </xf>
    <xf numFmtId="0" fontId="15" fillId="0" borderId="16" xfId="0" applyFont="1" applyBorder="1" applyAlignment="1">
      <alignment horizontal="right" vertical="center"/>
    </xf>
    <xf numFmtId="0" fontId="15" fillId="0" borderId="44" xfId="0" applyFont="1" applyBorder="1" applyAlignment="1">
      <alignment horizontal="right" vertical="center"/>
    </xf>
    <xf numFmtId="0" fontId="15" fillId="0" borderId="16" xfId="0" applyFont="1" applyBorder="1" applyAlignment="1">
      <alignment vertical="center"/>
    </xf>
    <xf numFmtId="0" fontId="15" fillId="0" borderId="73" xfId="0" applyFont="1" applyBorder="1" applyAlignment="1">
      <alignment vertical="center"/>
    </xf>
    <xf numFmtId="0" fontId="15" fillId="0" borderId="12" xfId="0" applyFont="1" applyBorder="1" applyAlignment="1">
      <alignment horizontal="center" vertical="center"/>
    </xf>
    <xf numFmtId="0" fontId="15" fillId="0" borderId="200" xfId="0" applyFont="1" applyBorder="1" applyAlignment="1">
      <alignment horizontal="right" vertical="center"/>
    </xf>
    <xf numFmtId="0" fontId="15" fillId="0" borderId="201" xfId="0" applyFont="1" applyBorder="1" applyAlignment="1">
      <alignment horizontal="right" vertical="center"/>
    </xf>
    <xf numFmtId="0" fontId="15" fillId="0" borderId="206" xfId="0" applyFont="1" applyBorder="1" applyAlignment="1">
      <alignment horizontal="right" vertical="center"/>
    </xf>
    <xf numFmtId="0" fontId="15" fillId="0" borderId="207" xfId="0" applyFont="1" applyBorder="1" applyAlignment="1">
      <alignment horizontal="right" vertical="center"/>
    </xf>
    <xf numFmtId="0" fontId="15" fillId="0" borderId="208" xfId="0" applyFont="1" applyBorder="1" applyAlignment="1">
      <alignment vertical="center"/>
    </xf>
    <xf numFmtId="0" fontId="15" fillId="0" borderId="209" xfId="0" applyFont="1" applyBorder="1" applyAlignment="1">
      <alignment vertical="center"/>
    </xf>
    <xf numFmtId="0" fontId="15" fillId="0" borderId="207" xfId="0" applyFont="1" applyBorder="1" applyAlignment="1">
      <alignment vertical="center"/>
    </xf>
    <xf numFmtId="0" fontId="15" fillId="0" borderId="206" xfId="0" applyFont="1" applyBorder="1" applyAlignment="1">
      <alignment horizontal="center" vertical="center"/>
    </xf>
    <xf numFmtId="0" fontId="15" fillId="0" borderId="209" xfId="0" applyFont="1" applyBorder="1" applyAlignment="1">
      <alignment horizontal="center" vertical="center"/>
    </xf>
    <xf numFmtId="0" fontId="15" fillId="0" borderId="207" xfId="0" applyFont="1" applyBorder="1" applyAlignment="1">
      <alignment horizontal="center" vertical="center"/>
    </xf>
    <xf numFmtId="0" fontId="15" fillId="0" borderId="79" xfId="0" applyFont="1" applyBorder="1" applyAlignment="1">
      <alignment vertical="center"/>
    </xf>
    <xf numFmtId="0" fontId="15" fillId="0" borderId="210" xfId="0" applyFont="1" applyBorder="1" applyAlignment="1">
      <alignment vertical="center"/>
    </xf>
    <xf numFmtId="0" fontId="15" fillId="0" borderId="82" xfId="0" applyFont="1" applyBorder="1" applyAlignment="1">
      <alignment vertical="center"/>
    </xf>
    <xf numFmtId="0" fontId="15" fillId="0" borderId="210" xfId="0" applyFont="1" applyBorder="1" applyAlignment="1">
      <alignment horizontal="right" vertical="center"/>
    </xf>
    <xf numFmtId="0" fontId="15" fillId="0" borderId="211" xfId="0" applyFont="1" applyBorder="1" applyAlignment="1">
      <alignment horizontal="right" vertical="center"/>
    </xf>
    <xf numFmtId="0" fontId="15" fillId="0" borderId="212" xfId="0" applyFont="1" applyBorder="1" applyAlignment="1">
      <alignment horizontal="center" vertical="center"/>
    </xf>
    <xf numFmtId="0" fontId="15" fillId="0" borderId="206" xfId="0" applyFont="1" applyBorder="1" applyAlignment="1">
      <alignment vertical="center"/>
    </xf>
    <xf numFmtId="0" fontId="15" fillId="0" borderId="198" xfId="0" applyFont="1" applyBorder="1" applyAlignment="1">
      <alignment horizontal="right" vertical="center"/>
    </xf>
    <xf numFmtId="0" fontId="15" fillId="0" borderId="199" xfId="0" applyFont="1" applyBorder="1" applyAlignment="1">
      <alignment horizontal="right" vertical="center"/>
    </xf>
    <xf numFmtId="0" fontId="15" fillId="0" borderId="153" xfId="0" applyFont="1" applyBorder="1" applyAlignment="1">
      <alignment horizontal="center" vertical="center"/>
    </xf>
    <xf numFmtId="0" fontId="15" fillId="0" borderId="62" xfId="0" applyFont="1" applyBorder="1" applyAlignment="1">
      <alignment horizontal="center" vertical="center"/>
    </xf>
    <xf numFmtId="0" fontId="15" fillId="0" borderId="213" xfId="0" applyFont="1" applyBorder="1" applyAlignment="1">
      <alignment horizontal="center" vertical="center"/>
    </xf>
    <xf numFmtId="0" fontId="15" fillId="0" borderId="169" xfId="0" applyFont="1" applyBorder="1" applyAlignment="1">
      <alignment horizontal="center" vertical="center"/>
    </xf>
    <xf numFmtId="0" fontId="15" fillId="0" borderId="63" xfId="0" applyFont="1" applyBorder="1" applyAlignment="1">
      <alignment horizontal="center" vertical="center"/>
    </xf>
    <xf numFmtId="0" fontId="15" fillId="0" borderId="32" xfId="0" applyFont="1" applyBorder="1" applyAlignment="1">
      <alignment horizontal="center" vertical="center" wrapText="1"/>
    </xf>
    <xf numFmtId="0" fontId="15" fillId="0" borderId="29" xfId="0" applyFont="1" applyBorder="1" applyAlignment="1">
      <alignment horizontal="center" vertical="center"/>
    </xf>
    <xf numFmtId="0" fontId="15" fillId="0" borderId="2" xfId="0" applyFont="1" applyBorder="1" applyAlignment="1">
      <alignment vertical="center"/>
    </xf>
    <xf numFmtId="0" fontId="15" fillId="0" borderId="34" xfId="0" applyFont="1" applyBorder="1" applyAlignment="1">
      <alignment vertical="center"/>
    </xf>
    <xf numFmtId="0" fontId="15" fillId="0" borderId="41" xfId="0" applyFont="1" applyBorder="1" applyAlignment="1">
      <alignment vertical="center"/>
    </xf>
    <xf numFmtId="0" fontId="15" fillId="0" borderId="34" xfId="0" applyFont="1" applyBorder="1" applyAlignment="1">
      <alignment horizontal="right" vertical="center"/>
    </xf>
    <xf numFmtId="0" fontId="15" fillId="0" borderId="71" xfId="0" applyFont="1" applyBorder="1" applyAlignment="1">
      <alignment horizontal="right" vertical="center"/>
    </xf>
    <xf numFmtId="0" fontId="15" fillId="0" borderId="83" xfId="0" applyFont="1" applyBorder="1" applyAlignment="1">
      <alignment vertical="center"/>
    </xf>
    <xf numFmtId="0" fontId="15" fillId="0" borderId="143" xfId="0" applyFont="1" applyBorder="1" applyAlignment="1">
      <alignment vertical="center"/>
    </xf>
    <xf numFmtId="0" fontId="15" fillId="0" borderId="86" xfId="0" applyFont="1" applyBorder="1" applyAlignment="1">
      <alignment vertical="center"/>
    </xf>
    <xf numFmtId="0" fontId="15" fillId="0" borderId="143" xfId="0" applyFont="1" applyBorder="1" applyAlignment="1">
      <alignment horizontal="right" vertical="center"/>
    </xf>
    <xf numFmtId="0" fontId="15" fillId="0" borderId="214" xfId="0" applyFont="1" applyBorder="1" applyAlignment="1">
      <alignment horizontal="right" vertical="center"/>
    </xf>
    <xf numFmtId="0" fontId="15" fillId="0" borderId="0" xfId="0" applyFont="1" applyBorder="1" applyAlignment="1">
      <alignment horizontal="right" vertical="center"/>
    </xf>
    <xf numFmtId="0" fontId="15" fillId="0" borderId="72" xfId="0" applyFont="1" applyBorder="1" applyAlignment="1">
      <alignment horizontal="right" vertical="center"/>
    </xf>
    <xf numFmtId="0" fontId="15" fillId="0" borderId="188" xfId="0" applyFont="1" applyBorder="1" applyAlignment="1">
      <alignment horizontal="right" vertical="center"/>
    </xf>
    <xf numFmtId="0" fontId="15" fillId="0" borderId="189" xfId="0" applyFont="1" applyBorder="1" applyAlignment="1">
      <alignment horizontal="right" vertical="center"/>
    </xf>
    <xf numFmtId="0" fontId="15" fillId="0" borderId="65" xfId="0" applyFont="1" applyBorder="1" applyAlignment="1">
      <alignment horizontal="right" vertical="center"/>
    </xf>
    <xf numFmtId="0" fontId="15" fillId="0" borderId="103" xfId="0" applyFont="1" applyBorder="1" applyAlignment="1">
      <alignment horizontal="right" vertical="center"/>
    </xf>
    <xf numFmtId="0" fontId="15" fillId="0" borderId="68" xfId="0" applyFont="1" applyBorder="1" applyAlignment="1">
      <alignment horizontal="center" vertical="center"/>
    </xf>
    <xf numFmtId="0" fontId="15" fillId="0" borderId="20" xfId="0" applyFont="1" applyBorder="1" applyAlignment="1">
      <alignment vertical="center"/>
    </xf>
    <xf numFmtId="0" fontId="15" fillId="0" borderId="141" xfId="0" applyFont="1" applyBorder="1" applyAlignment="1">
      <alignment vertical="center"/>
    </xf>
    <xf numFmtId="0" fontId="15" fillId="0" borderId="76" xfId="0" applyFont="1" applyBorder="1" applyAlignment="1">
      <alignment vertical="center"/>
    </xf>
    <xf numFmtId="0" fontId="15" fillId="0" borderId="105" xfId="0" applyFont="1" applyBorder="1" applyAlignment="1">
      <alignment vertical="center"/>
    </xf>
    <xf numFmtId="0" fontId="15" fillId="0" borderId="49" xfId="0" applyFont="1" applyBorder="1" applyAlignment="1">
      <alignment vertical="center"/>
    </xf>
    <xf numFmtId="0" fontId="15" fillId="0" borderId="76" xfId="0" applyFont="1" applyBorder="1" applyAlignment="1">
      <alignment horizontal="right" vertical="center"/>
    </xf>
    <xf numFmtId="0" fontId="15" fillId="0" borderId="111" xfId="0" applyFont="1" applyBorder="1" applyAlignment="1">
      <alignment horizontal="right" vertical="center"/>
    </xf>
    <xf numFmtId="0" fontId="15" fillId="0" borderId="153" xfId="0" applyFont="1" applyBorder="1" applyAlignment="1">
      <alignment vertical="center"/>
    </xf>
    <xf numFmtId="0" fontId="15" fillId="0" borderId="62" xfId="0" applyFont="1" applyBorder="1" applyAlignment="1">
      <alignment vertical="center"/>
    </xf>
    <xf numFmtId="0" fontId="15" fillId="0" borderId="169" xfId="0" applyFont="1" applyBorder="1" applyAlignment="1">
      <alignment vertical="center"/>
    </xf>
    <xf numFmtId="0" fontId="15" fillId="0" borderId="213" xfId="0" applyFont="1" applyBorder="1" applyAlignment="1">
      <alignment vertical="center"/>
    </xf>
    <xf numFmtId="0" fontId="15" fillId="0" borderId="62" xfId="0" applyFont="1" applyBorder="1" applyAlignment="1">
      <alignment horizontal="right" vertical="center"/>
    </xf>
    <xf numFmtId="0" fontId="15" fillId="0" borderId="63" xfId="0" applyFont="1" applyBorder="1" applyAlignment="1">
      <alignment horizontal="right" vertical="center"/>
    </xf>
    <xf numFmtId="0" fontId="15" fillId="0" borderId="61" xfId="0" applyFont="1" applyBorder="1" applyAlignment="1">
      <alignment horizontal="center" vertical="center"/>
    </xf>
    <xf numFmtId="0" fontId="15" fillId="0" borderId="4"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15" xfId="0" applyFont="1" applyBorder="1" applyAlignment="1">
      <alignment vertical="center"/>
    </xf>
    <xf numFmtId="0" fontId="15" fillId="0" borderId="39" xfId="0" applyFont="1" applyBorder="1" applyAlignment="1">
      <alignment horizontal="center" vertical="center"/>
    </xf>
    <xf numFmtId="0" fontId="15" fillId="0" borderId="60" xfId="0" applyFont="1" applyBorder="1" applyAlignment="1">
      <alignment horizontal="center" vertical="center"/>
    </xf>
    <xf numFmtId="0" fontId="15" fillId="0" borderId="57" xfId="0" applyFont="1" applyBorder="1" applyAlignment="1">
      <alignment horizontal="center" vertical="center"/>
    </xf>
    <xf numFmtId="0" fontId="15" fillId="0" borderId="47" xfId="0" applyFont="1" applyBorder="1" applyAlignment="1">
      <alignment vertical="center"/>
    </xf>
    <xf numFmtId="0" fontId="15" fillId="0" borderId="39" xfId="0" applyFont="1" applyBorder="1" applyAlignment="1">
      <alignment vertical="center"/>
    </xf>
    <xf numFmtId="0" fontId="15" fillId="0" borderId="60" xfId="0" applyFont="1" applyBorder="1" applyAlignment="1">
      <alignment vertical="center"/>
    </xf>
    <xf numFmtId="0" fontId="15" fillId="0" borderId="57" xfId="0" applyFont="1" applyBorder="1" applyAlignment="1">
      <alignment vertical="center"/>
    </xf>
    <xf numFmtId="0" fontId="15" fillId="0" borderId="42" xfId="0" applyFont="1" applyBorder="1" applyAlignment="1">
      <alignment vertical="center"/>
    </xf>
    <xf numFmtId="0" fontId="15" fillId="0" borderId="33" xfId="0" applyFont="1" applyBorder="1" applyAlignment="1">
      <alignment vertical="center"/>
    </xf>
    <xf numFmtId="0" fontId="15" fillId="0" borderId="35" xfId="0" applyFont="1" applyBorder="1" applyAlignment="1">
      <alignment vertical="center"/>
    </xf>
    <xf numFmtId="0" fontId="15" fillId="0" borderId="20" xfId="0" applyFont="1" applyBorder="1" applyAlignment="1">
      <alignment horizontal="center" vertical="center"/>
    </xf>
    <xf numFmtId="0" fontId="15" fillId="0" borderId="174" xfId="0" applyFont="1" applyBorder="1" applyAlignment="1">
      <alignment horizontal="center" vertical="center"/>
    </xf>
    <xf numFmtId="0" fontId="15" fillId="0" borderId="36" xfId="0" applyFont="1" applyBorder="1" applyAlignment="1">
      <alignment vertical="center"/>
    </xf>
    <xf numFmtId="0" fontId="15" fillId="0" borderId="103" xfId="0" applyFont="1" applyBorder="1" applyAlignment="1">
      <alignment horizontal="center" vertical="center"/>
    </xf>
    <xf numFmtId="0" fontId="15" fillId="0" borderId="135" xfId="0" applyFont="1" applyBorder="1" applyAlignment="1">
      <alignment vertical="center"/>
    </xf>
    <xf numFmtId="0" fontId="15" fillId="0" borderId="128" xfId="0" applyFont="1" applyBorder="1" applyAlignment="1">
      <alignment vertical="center"/>
    </xf>
    <xf numFmtId="0" fontId="15" fillId="0" borderId="129" xfId="0" applyFont="1" applyBorder="1" applyAlignment="1">
      <alignment vertical="center"/>
    </xf>
    <xf numFmtId="0" fontId="15" fillId="0" borderId="135" xfId="0" applyFont="1" applyBorder="1" applyAlignment="1">
      <alignment horizontal="center" vertical="center"/>
    </xf>
    <xf numFmtId="0" fontId="15" fillId="0" borderId="128" xfId="0" applyFont="1" applyBorder="1" applyAlignment="1">
      <alignment horizontal="center" vertical="center"/>
    </xf>
    <xf numFmtId="0" fontId="15" fillId="0" borderId="126" xfId="0" applyFont="1" applyBorder="1" applyAlignment="1">
      <alignment horizontal="center" vertical="center"/>
    </xf>
    <xf numFmtId="0" fontId="15" fillId="0" borderId="130" xfId="0" applyFont="1" applyBorder="1" applyAlignment="1">
      <alignment horizontal="center" vertical="center"/>
    </xf>
    <xf numFmtId="0" fontId="15" fillId="0" borderId="131" xfId="0" applyFont="1" applyBorder="1" applyAlignment="1">
      <alignment horizontal="center" vertical="center"/>
    </xf>
    <xf numFmtId="0" fontId="15" fillId="0" borderId="51" xfId="0" applyFont="1" applyBorder="1" applyAlignment="1">
      <alignment vertical="center"/>
    </xf>
    <xf numFmtId="0" fontId="15" fillId="0" borderId="101" xfId="0" applyFont="1" applyBorder="1" applyAlignment="1">
      <alignment vertical="center"/>
    </xf>
    <xf numFmtId="0" fontId="15" fillId="0" borderId="127" xfId="0" applyFont="1" applyBorder="1" applyAlignment="1">
      <alignment vertical="center"/>
    </xf>
    <xf numFmtId="0" fontId="15" fillId="0" borderId="126" xfId="0" applyFont="1" applyBorder="1" applyAlignment="1">
      <alignment vertical="center"/>
    </xf>
    <xf numFmtId="0" fontId="15" fillId="0" borderId="215" xfId="0" applyFont="1" applyBorder="1" applyAlignment="1">
      <alignment horizontal="center" vertical="center"/>
    </xf>
    <xf numFmtId="0" fontId="15" fillId="0" borderId="186" xfId="0" applyFont="1" applyBorder="1" applyAlignment="1">
      <alignment horizontal="center" vertical="center"/>
    </xf>
    <xf numFmtId="0" fontId="15" fillId="0" borderId="136" xfId="0" applyFont="1" applyBorder="1" applyAlignment="1">
      <alignment horizontal="center" vertical="center"/>
    </xf>
    <xf numFmtId="0" fontId="15" fillId="0" borderId="216" xfId="0" applyFont="1" applyBorder="1" applyAlignment="1">
      <alignment vertical="center"/>
    </xf>
    <xf numFmtId="0" fontId="15" fillId="0" borderId="217" xfId="0" applyFont="1" applyBorder="1" applyAlignment="1">
      <alignment vertical="center"/>
    </xf>
    <xf numFmtId="0" fontId="15" fillId="0" borderId="218" xfId="0" applyFont="1" applyBorder="1" applyAlignment="1">
      <alignment vertical="center"/>
    </xf>
    <xf numFmtId="0" fontId="15" fillId="0" borderId="19" xfId="0" applyFont="1" applyBorder="1" applyAlignment="1">
      <alignment vertical="center"/>
    </xf>
    <xf numFmtId="0" fontId="15" fillId="0" borderId="14" xfId="0" applyFont="1" applyBorder="1" applyAlignment="1">
      <alignment vertical="center"/>
    </xf>
    <xf numFmtId="0" fontId="15" fillId="0" borderId="15"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53" xfId="0" applyFont="1" applyBorder="1" applyAlignment="1">
      <alignment vertical="center"/>
    </xf>
    <xf numFmtId="0" fontId="15" fillId="0" borderId="130" xfId="0" applyFont="1" applyBorder="1" applyAlignment="1">
      <alignment vertical="center"/>
    </xf>
    <xf numFmtId="0" fontId="15" fillId="0" borderId="131" xfId="0" applyFont="1" applyBorder="1" applyAlignment="1">
      <alignment vertical="center"/>
    </xf>
    <xf numFmtId="0" fontId="15" fillId="0" borderId="133" xfId="0" applyFont="1" applyBorder="1" applyAlignment="1">
      <alignment vertical="center"/>
    </xf>
    <xf numFmtId="0" fontId="15" fillId="0" borderId="173" xfId="0" applyFont="1" applyBorder="1" applyAlignment="1">
      <alignment vertical="center"/>
    </xf>
    <xf numFmtId="0" fontId="15" fillId="0" borderId="174" xfId="0" applyFont="1" applyBorder="1" applyAlignment="1">
      <alignment vertical="center"/>
    </xf>
    <xf numFmtId="0" fontId="15" fillId="0" borderId="175" xfId="0" applyFont="1" applyBorder="1" applyAlignment="1">
      <alignment vertical="center"/>
    </xf>
    <xf numFmtId="0" fontId="15" fillId="0" borderId="68" xfId="0" applyFont="1" applyBorder="1" applyAlignment="1">
      <alignment vertical="center"/>
    </xf>
    <xf numFmtId="0" fontId="15" fillId="0" borderId="105" xfId="0" applyFont="1" applyBorder="1" applyAlignment="1">
      <alignment horizontal="center" vertical="center"/>
    </xf>
    <xf numFmtId="0" fontId="15" fillId="0" borderId="76" xfId="0" applyFont="1" applyBorder="1" applyAlignment="1">
      <alignment horizontal="center" vertical="center"/>
    </xf>
    <xf numFmtId="0" fontId="15" fillId="0" borderId="49" xfId="0" applyFont="1" applyBorder="1" applyAlignment="1">
      <alignment horizontal="center" vertical="center"/>
    </xf>
    <xf numFmtId="0" fontId="15" fillId="0" borderId="219" xfId="0" applyFont="1" applyBorder="1" applyAlignment="1">
      <alignment horizontal="center" vertical="center"/>
    </xf>
    <xf numFmtId="0" fontId="15" fillId="0" borderId="137" xfId="0" applyFont="1" applyBorder="1" applyAlignment="1">
      <alignment horizontal="center" vertical="center"/>
    </xf>
    <xf numFmtId="0" fontId="15" fillId="0" borderId="138" xfId="0" applyFont="1" applyBorder="1" applyAlignment="1">
      <alignment horizontal="center" vertical="center"/>
    </xf>
    <xf numFmtId="0" fontId="15" fillId="0" borderId="129" xfId="0" applyFont="1" applyBorder="1" applyAlignment="1">
      <alignment horizontal="center" vertical="center"/>
    </xf>
    <xf numFmtId="0" fontId="15" fillId="0" borderId="15" xfId="0" applyFont="1" applyBorder="1" applyAlignment="1">
      <alignment horizontal="right" vertical="center"/>
    </xf>
    <xf numFmtId="0" fontId="15" fillId="0" borderId="155" xfId="0" applyFont="1" applyBorder="1" applyAlignment="1">
      <alignment vertical="center"/>
    </xf>
    <xf numFmtId="0" fontId="15" fillId="0" borderId="156" xfId="0" applyFont="1" applyBorder="1" applyAlignment="1">
      <alignment vertical="center"/>
    </xf>
    <xf numFmtId="0" fontId="15" fillId="0" borderId="140" xfId="0" applyFont="1" applyBorder="1" applyAlignment="1">
      <alignment horizontal="center" vertical="center"/>
    </xf>
    <xf numFmtId="0" fontId="15" fillId="0" borderId="132" xfId="0" applyFont="1" applyBorder="1" applyAlignment="1">
      <alignment horizontal="center" vertical="center"/>
    </xf>
    <xf numFmtId="0" fontId="15" fillId="0" borderId="140" xfId="0" applyFont="1" applyBorder="1" applyAlignment="1">
      <alignment vertical="center"/>
    </xf>
    <xf numFmtId="0" fontId="15" fillId="0" borderId="174" xfId="0" applyFont="1" applyBorder="1" applyAlignment="1">
      <alignment horizontal="right" vertical="center"/>
    </xf>
    <xf numFmtId="0" fontId="15" fillId="0" borderId="156" xfId="0" applyFont="1" applyBorder="1" applyAlignment="1">
      <alignment horizontal="center" vertical="center"/>
    </xf>
    <xf numFmtId="0" fontId="15" fillId="0" borderId="156" xfId="0" applyFont="1" applyBorder="1" applyAlignment="1">
      <alignment horizontal="right" vertical="center"/>
    </xf>
    <xf numFmtId="0" fontId="15" fillId="0" borderId="170" xfId="0" applyFont="1" applyBorder="1" applyAlignment="1">
      <alignment vertical="center"/>
    </xf>
    <xf numFmtId="0" fontId="15" fillId="0" borderId="10" xfId="0" applyFont="1" applyBorder="1" applyAlignment="1">
      <alignment horizontal="center" vertical="center"/>
    </xf>
    <xf numFmtId="0" fontId="15" fillId="0" borderId="10" xfId="0" applyFont="1" applyBorder="1" applyAlignment="1">
      <alignment vertical="center"/>
    </xf>
    <xf numFmtId="0" fontId="15" fillId="0" borderId="10" xfId="0" applyFont="1" applyBorder="1" applyAlignment="1">
      <alignment horizontal="right" vertical="center"/>
    </xf>
    <xf numFmtId="0" fontId="15" fillId="0" borderId="3" xfId="0" applyFont="1" applyBorder="1" applyAlignment="1">
      <alignment vertical="center"/>
    </xf>
    <xf numFmtId="0" fontId="15" fillId="0" borderId="32" xfId="0" applyFont="1" applyBorder="1" applyAlignment="1">
      <alignment vertical="center" wrapText="1"/>
    </xf>
    <xf numFmtId="0" fontId="15" fillId="0" borderId="34" xfId="0" applyFont="1" applyBorder="1" applyAlignment="1">
      <alignment vertical="center" wrapText="1"/>
    </xf>
    <xf numFmtId="0" fontId="15" fillId="0" borderId="41" xfId="0" applyFont="1" applyBorder="1" applyAlignment="1">
      <alignment vertical="center" wrapText="1"/>
    </xf>
    <xf numFmtId="0" fontId="15" fillId="0" borderId="77" xfId="0" applyFont="1" applyBorder="1" applyAlignment="1">
      <alignment vertical="center" wrapText="1"/>
    </xf>
    <xf numFmtId="0" fontId="15" fillId="0" borderId="102" xfId="0" applyFont="1" applyBorder="1" applyAlignment="1">
      <alignment vertical="center" wrapText="1"/>
    </xf>
    <xf numFmtId="0" fontId="15" fillId="0" borderId="44" xfId="0" applyFont="1" applyBorder="1" applyAlignment="1">
      <alignment vertical="center" wrapText="1"/>
    </xf>
    <xf numFmtId="0" fontId="15" fillId="0" borderId="20" xfId="0" applyFont="1" applyBorder="1" applyAlignment="1">
      <alignment horizontal="right" vertical="center"/>
    </xf>
    <xf numFmtId="0" fontId="15" fillId="0" borderId="20" xfId="0" applyFont="1" applyBorder="1" applyAlignment="1">
      <alignment vertical="center" wrapText="1"/>
    </xf>
    <xf numFmtId="0" fontId="15" fillId="0" borderId="53" xfId="0" applyFont="1" applyBorder="1" applyAlignment="1">
      <alignment vertical="center" wrapText="1"/>
    </xf>
    <xf numFmtId="0" fontId="15" fillId="0" borderId="150" xfId="0" applyFont="1" applyBorder="1" applyAlignment="1">
      <alignment vertical="center"/>
    </xf>
    <xf numFmtId="0" fontId="15" fillId="0" borderId="36" xfId="0" applyFont="1" applyBorder="1" applyAlignment="1">
      <alignment horizontal="center" vertical="center"/>
    </xf>
    <xf numFmtId="0" fontId="15" fillId="0" borderId="36" xfId="0" applyFont="1" applyBorder="1" applyAlignment="1">
      <alignment horizontal="right" vertical="center"/>
    </xf>
    <xf numFmtId="0" fontId="15" fillId="0" borderId="154" xfId="0" applyFont="1" applyBorder="1" applyAlignment="1">
      <alignment horizontal="right" vertical="center"/>
    </xf>
    <xf numFmtId="0" fontId="15" fillId="0" borderId="173" xfId="0" applyFont="1" applyBorder="1" applyAlignment="1">
      <alignment horizontal="center" vertical="center"/>
    </xf>
    <xf numFmtId="0" fontId="15" fillId="0" borderId="14" xfId="0" applyFont="1" applyBorder="1" applyAlignment="1">
      <alignment horizontal="center" vertical="center"/>
    </xf>
    <xf numFmtId="0" fontId="15" fillId="0" borderId="180" xfId="0" applyFont="1" applyBorder="1" applyAlignment="1">
      <alignment vertical="center"/>
    </xf>
    <xf numFmtId="0" fontId="15" fillId="0" borderId="170" xfId="0" applyFont="1" applyBorder="1" applyAlignment="1">
      <alignment horizontal="center" vertical="center"/>
    </xf>
    <xf numFmtId="0" fontId="15" fillId="0" borderId="181" xfId="0" applyFont="1" applyBorder="1" applyAlignment="1">
      <alignment vertical="center"/>
    </xf>
    <xf numFmtId="0" fontId="15" fillId="0" borderId="2" xfId="0" applyFont="1" applyBorder="1" applyAlignment="1">
      <alignment horizontal="center" vertical="center"/>
    </xf>
    <xf numFmtId="0" fontId="15" fillId="0" borderId="41" xfId="0" applyFont="1" applyBorder="1" applyAlignment="1">
      <alignment horizontal="center" vertical="center"/>
    </xf>
    <xf numFmtId="0" fontId="15" fillId="0" borderId="5" xfId="0" applyFont="1" applyBorder="1" applyAlignment="1">
      <alignment horizontal="center" vertical="top"/>
    </xf>
    <xf numFmtId="0" fontId="15" fillId="0" borderId="37" xfId="0" applyFont="1" applyBorder="1" applyAlignment="1">
      <alignment horizontal="center" vertical="top"/>
    </xf>
    <xf numFmtId="0" fontId="15" fillId="0" borderId="105" xfId="0" applyFont="1" applyBorder="1" applyAlignment="1">
      <alignment horizontal="center" vertical="top"/>
    </xf>
    <xf numFmtId="0" fontId="15" fillId="0" borderId="49" xfId="0" applyFont="1" applyBorder="1" applyAlignment="1">
      <alignment horizontal="center" vertical="top"/>
    </xf>
    <xf numFmtId="0" fontId="15" fillId="0" borderId="179" xfId="0" applyFont="1" applyBorder="1" applyAlignment="1">
      <alignment vertical="center"/>
    </xf>
    <xf numFmtId="0" fontId="15" fillId="0" borderId="32" xfId="0" applyFont="1" applyBorder="1" applyAlignment="1">
      <alignment horizontal="center" vertical="top"/>
    </xf>
    <xf numFmtId="0" fontId="15" fillId="0" borderId="34" xfId="0" applyFont="1" applyBorder="1" applyAlignment="1">
      <alignment horizontal="center" vertical="top"/>
    </xf>
    <xf numFmtId="0" fontId="15" fillId="0" borderId="41" xfId="0" applyFont="1" applyBorder="1" applyAlignment="1">
      <alignment horizontal="center" vertical="top"/>
    </xf>
    <xf numFmtId="0" fontId="15" fillId="0" borderId="29" xfId="0" applyFont="1" applyBorder="1" applyAlignment="1">
      <alignment horizontal="center" vertical="top"/>
    </xf>
    <xf numFmtId="0" fontId="15" fillId="0" borderId="0" xfId="0" applyFont="1" applyBorder="1" applyAlignment="1">
      <alignment horizontal="center" vertical="top"/>
    </xf>
    <xf numFmtId="0" fontId="15" fillId="0" borderId="68" xfId="0" applyFont="1" applyBorder="1" applyAlignment="1">
      <alignment horizontal="center" vertical="top"/>
    </xf>
    <xf numFmtId="0" fontId="15" fillId="0" borderId="76" xfId="0" applyFont="1" applyBorder="1" applyAlignment="1">
      <alignment horizontal="center" vertical="top"/>
    </xf>
    <xf numFmtId="0" fontId="15" fillId="0" borderId="155" xfId="0" applyFont="1" applyBorder="1" applyAlignment="1">
      <alignment horizontal="center" vertical="center"/>
    </xf>
    <xf numFmtId="0" fontId="15" fillId="0" borderId="179" xfId="0" applyFont="1" applyBorder="1" applyAlignment="1">
      <alignment horizontal="center" vertical="center"/>
    </xf>
    <xf numFmtId="0" fontId="15" fillId="0" borderId="180" xfId="0" applyFont="1" applyBorder="1" applyAlignment="1">
      <alignment horizontal="center" vertical="center"/>
    </xf>
    <xf numFmtId="0" fontId="15" fillId="0" borderId="181" xfId="0" applyFont="1" applyBorder="1" applyAlignment="1">
      <alignment horizontal="center" vertical="center"/>
    </xf>
    <xf numFmtId="0" fontId="15" fillId="0" borderId="34" xfId="0" applyFont="1" applyBorder="1" applyAlignment="1">
      <alignment horizontal="center" vertical="center"/>
    </xf>
    <xf numFmtId="0" fontId="15" fillId="0" borderId="2" xfId="0" applyFont="1" applyBorder="1" applyAlignment="1">
      <alignment vertical="center" wrapText="1"/>
    </xf>
    <xf numFmtId="0" fontId="15" fillId="0" borderId="5" xfId="0" applyFont="1" applyBorder="1" applyAlignment="1">
      <alignment vertical="center" wrapText="1"/>
    </xf>
    <xf numFmtId="0" fontId="15" fillId="0" borderId="0" xfId="0" applyFont="1" applyBorder="1" applyAlignment="1">
      <alignment vertical="center" wrapText="1"/>
    </xf>
    <xf numFmtId="0" fontId="15" fillId="0" borderId="37" xfId="0" applyFont="1" applyBorder="1" applyAlignment="1">
      <alignment vertical="center" wrapText="1"/>
    </xf>
    <xf numFmtId="0" fontId="15" fillId="0" borderId="71" xfId="0" applyFont="1" applyBorder="1" applyAlignment="1">
      <alignment horizontal="center" vertical="center"/>
    </xf>
    <xf numFmtId="0" fontId="15" fillId="0" borderId="111" xfId="0" applyFont="1" applyBorder="1" applyAlignment="1">
      <alignment horizontal="center" vertical="center"/>
    </xf>
    <xf numFmtId="0" fontId="15" fillId="0" borderId="0" xfId="0" applyFont="1" applyBorder="1">
      <alignment vertical="center"/>
    </xf>
    <xf numFmtId="0" fontId="15" fillId="0" borderId="72" xfId="0" applyFont="1" applyBorder="1">
      <alignment vertical="center"/>
    </xf>
    <xf numFmtId="0" fontId="15" fillId="0" borderId="32" xfId="0" applyFont="1" applyBorder="1" applyAlignment="1">
      <alignment horizontal="center" vertical="center"/>
    </xf>
    <xf numFmtId="0" fontId="15" fillId="0" borderId="34" xfId="0" applyFont="1" applyBorder="1">
      <alignment vertical="center"/>
    </xf>
    <xf numFmtId="0" fontId="15" fillId="0" borderId="41" xfId="0" applyFont="1" applyBorder="1">
      <alignment vertical="center"/>
    </xf>
    <xf numFmtId="0" fontId="15" fillId="0" borderId="111" xfId="0" applyFont="1" applyBorder="1" applyAlignment="1">
      <alignment vertical="center"/>
    </xf>
    <xf numFmtId="0" fontId="15" fillId="0" borderId="42" xfId="0" applyFont="1" applyBorder="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15" fillId="0" borderId="132" xfId="0" applyFont="1" applyBorder="1" applyAlignment="1">
      <alignment vertical="center"/>
    </xf>
    <xf numFmtId="0" fontId="15" fillId="0" borderId="66" xfId="0" applyFont="1" applyBorder="1" applyAlignment="1">
      <alignment horizontal="center" vertical="center"/>
    </xf>
    <xf numFmtId="0" fontId="15" fillId="0" borderId="50" xfId="0" applyFont="1" applyBorder="1" applyAlignment="1">
      <alignment horizontal="center" vertical="center"/>
    </xf>
    <xf numFmtId="0" fontId="15" fillId="0" borderId="71" xfId="0" applyFont="1" applyBorder="1">
      <alignment vertical="center"/>
    </xf>
    <xf numFmtId="0" fontId="15" fillId="0" borderId="37" xfId="0" applyFont="1" applyBorder="1">
      <alignment vertical="center"/>
    </xf>
    <xf numFmtId="0" fontId="15" fillId="0" borderId="76" xfId="0" applyFont="1" applyBorder="1">
      <alignment vertical="center"/>
    </xf>
    <xf numFmtId="0" fontId="15" fillId="0" borderId="111" xfId="0" applyFont="1" applyBorder="1">
      <alignment vertical="center"/>
    </xf>
    <xf numFmtId="0" fontId="15" fillId="0" borderId="49" xfId="0" applyFont="1" applyBorder="1">
      <alignment vertical="center"/>
    </xf>
    <xf numFmtId="0" fontId="15" fillId="0" borderId="175" xfId="0" applyFont="1" applyBorder="1" applyAlignment="1">
      <alignment horizontal="center" vertical="center"/>
    </xf>
    <xf numFmtId="0" fontId="15" fillId="0" borderId="184" xfId="0" applyFont="1" applyBorder="1" applyAlignment="1">
      <alignment horizontal="center" vertical="center"/>
    </xf>
    <xf numFmtId="0" fontId="15" fillId="0" borderId="32" xfId="0" applyFont="1" applyBorder="1" applyAlignment="1">
      <alignment vertical="center"/>
    </xf>
    <xf numFmtId="0" fontId="15" fillId="0" borderId="125" xfId="0" applyFont="1" applyBorder="1" applyAlignment="1">
      <alignment horizontal="center" vertical="center"/>
    </xf>
    <xf numFmtId="0" fontId="15" fillId="0" borderId="3" xfId="0" applyFont="1" applyBorder="1" applyAlignment="1">
      <alignment horizontal="center" vertical="center"/>
    </xf>
    <xf numFmtId="0" fontId="15" fillId="0" borderId="220" xfId="0" applyFont="1" applyBorder="1" applyAlignment="1">
      <alignment horizontal="center" vertical="center"/>
    </xf>
    <xf numFmtId="0" fontId="15" fillId="0" borderId="7" xfId="0" applyFont="1" applyBorder="1" applyAlignment="1">
      <alignment horizontal="center" vertical="center"/>
    </xf>
    <xf numFmtId="0" fontId="15" fillId="0" borderId="71" xfId="0" applyFont="1" applyBorder="1" applyAlignment="1">
      <alignment vertical="center"/>
    </xf>
    <xf numFmtId="0" fontId="15" fillId="0" borderId="72" xfId="0" applyFont="1" applyBorder="1" applyAlignment="1">
      <alignment vertical="center"/>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53" xfId="0" applyFont="1" applyBorder="1" applyAlignment="1">
      <alignment horizontal="center" vertical="center"/>
    </xf>
    <xf numFmtId="0" fontId="15" fillId="0" borderId="185" xfId="0" applyFont="1" applyBorder="1" applyAlignment="1">
      <alignment horizontal="center" vertical="center"/>
    </xf>
    <xf numFmtId="0" fontId="15" fillId="0" borderId="183" xfId="0" applyFont="1" applyBorder="1" applyAlignment="1">
      <alignment horizontal="center" vertical="center"/>
    </xf>
    <xf numFmtId="0" fontId="15" fillId="0" borderId="177" xfId="0" applyFont="1" applyBorder="1" applyAlignment="1">
      <alignment horizontal="center" vertical="center"/>
    </xf>
    <xf numFmtId="0" fontId="15" fillId="0" borderId="176" xfId="0" applyFont="1" applyBorder="1" applyAlignment="1">
      <alignment horizontal="center" vertical="center"/>
    </xf>
    <xf numFmtId="0" fontId="15" fillId="0" borderId="182" xfId="0" applyFont="1" applyBorder="1" applyAlignment="1">
      <alignment horizontal="center" vertical="center"/>
    </xf>
    <xf numFmtId="0" fontId="15" fillId="0" borderId="172" xfId="0" applyFont="1" applyBorder="1" applyAlignment="1">
      <alignment vertical="top" wrapText="1"/>
    </xf>
    <xf numFmtId="0" fontId="15" fillId="0" borderId="52" xfId="0" applyFont="1" applyBorder="1" applyAlignment="1">
      <alignment vertical="top" wrapText="1"/>
    </xf>
    <xf numFmtId="0" fontId="15" fillId="0" borderId="8" xfId="0" applyFont="1" applyBorder="1" applyAlignment="1">
      <alignment vertical="top" wrapText="1"/>
    </xf>
    <xf numFmtId="0" fontId="15" fillId="0" borderId="53" xfId="0" applyFont="1" applyBorder="1" applyAlignment="1">
      <alignment vertical="top" wrapText="1"/>
    </xf>
    <xf numFmtId="0" fontId="15" fillId="0" borderId="172" xfId="0" applyFont="1" applyBorder="1" applyAlignment="1">
      <alignment vertical="top"/>
    </xf>
    <xf numFmtId="0" fontId="15" fillId="0" borderId="52" xfId="0" applyFont="1" applyBorder="1" applyAlignment="1">
      <alignment vertical="top"/>
    </xf>
    <xf numFmtId="0" fontId="15" fillId="0" borderId="8" xfId="0" applyFont="1" applyBorder="1" applyAlignment="1">
      <alignment vertical="top"/>
    </xf>
    <xf numFmtId="0" fontId="15" fillId="0" borderId="53" xfId="0" applyFont="1" applyBorder="1" applyAlignment="1">
      <alignment vertical="top"/>
    </xf>
    <xf numFmtId="0" fontId="15" fillId="0" borderId="21" xfId="0" applyFont="1" applyBorder="1" applyAlignment="1">
      <alignment vertical="top" textRotation="255" wrapText="1" readingOrder="2"/>
    </xf>
    <xf numFmtId="0" fontId="15" fillId="0" borderId="21" xfId="0" applyFont="1" applyBorder="1" applyAlignment="1">
      <alignment vertical="top" textRotation="255" readingOrder="2"/>
    </xf>
    <xf numFmtId="0" fontId="15" fillId="0" borderId="19" xfId="0" applyFont="1" applyBorder="1" applyAlignment="1">
      <alignment vertical="top" textRotation="255" readingOrder="2"/>
    </xf>
    <xf numFmtId="0" fontId="15" fillId="0" borderId="20" xfId="0" applyFont="1" applyBorder="1" applyAlignment="1">
      <alignment vertical="top" textRotation="255" wrapText="1" readingOrder="2"/>
    </xf>
    <xf numFmtId="0" fontId="15" fillId="0" borderId="20" xfId="0" applyFont="1" applyBorder="1" applyAlignment="1">
      <alignment vertical="top" textRotation="255" readingOrder="2"/>
    </xf>
    <xf numFmtId="0" fontId="15" fillId="0" borderId="36" xfId="0" applyFont="1" applyBorder="1" applyAlignment="1">
      <alignment vertical="top" textRotation="255" readingOrder="2"/>
    </xf>
    <xf numFmtId="0" fontId="15" fillId="0" borderId="8" xfId="0" applyFont="1" applyBorder="1" applyAlignment="1">
      <alignment horizontal="center" vertical="top" wrapText="1"/>
    </xf>
    <xf numFmtId="0" fontId="15" fillId="0" borderId="53" xfId="0" applyFont="1" applyBorder="1" applyAlignment="1">
      <alignment horizontal="center" vertical="top" wrapText="1"/>
    </xf>
    <xf numFmtId="0" fontId="15" fillId="0" borderId="150" xfId="0" applyFont="1" applyBorder="1" applyAlignment="1">
      <alignment horizontal="center" vertical="top" wrapText="1"/>
    </xf>
    <xf numFmtId="0" fontId="15" fillId="0" borderId="55" xfId="0" applyFont="1" applyBorder="1" applyAlignment="1">
      <alignment horizontal="center" vertical="top" wrapText="1"/>
    </xf>
    <xf numFmtId="0" fontId="15" fillId="0" borderId="54" xfId="0" applyFont="1" applyBorder="1" applyAlignment="1">
      <alignment vertical="top" textRotation="255" wrapText="1" readingOrder="2"/>
    </xf>
    <xf numFmtId="0" fontId="15" fillId="0" borderId="37" xfId="0" applyFont="1" applyBorder="1" applyAlignment="1">
      <alignment vertical="top" textRotation="255" readingOrder="2"/>
    </xf>
    <xf numFmtId="0" fontId="15" fillId="0" borderId="52" xfId="0" applyFont="1" applyBorder="1" applyAlignment="1">
      <alignment horizontal="center" vertical="center"/>
    </xf>
    <xf numFmtId="0" fontId="15" fillId="0" borderId="150" xfId="0" applyFont="1" applyBorder="1" applyAlignment="1">
      <alignment vertical="top" wrapText="1"/>
    </xf>
    <xf numFmtId="0" fontId="15" fillId="0" borderId="55" xfId="0" applyFont="1" applyBorder="1" applyAlignment="1">
      <alignment vertical="top" wrapText="1"/>
    </xf>
    <xf numFmtId="0" fontId="15" fillId="0" borderId="35" xfId="0" applyFont="1" applyBorder="1" applyAlignment="1">
      <alignment horizontal="center" vertical="top" wrapText="1"/>
    </xf>
    <xf numFmtId="0" fontId="15" fillId="0" borderId="52" xfId="0" applyFont="1" applyBorder="1" applyAlignment="1">
      <alignment horizontal="center" vertical="top"/>
    </xf>
    <xf numFmtId="0" fontId="15" fillId="0" borderId="46" xfId="0" applyFont="1" applyBorder="1" applyAlignment="1">
      <alignment horizontal="center" vertical="top"/>
    </xf>
    <xf numFmtId="0" fontId="15" fillId="0" borderId="53" xfId="0" applyFont="1" applyBorder="1" applyAlignment="1">
      <alignment horizontal="center" vertical="top"/>
    </xf>
    <xf numFmtId="0" fontId="15" fillId="0" borderId="54" xfId="0" applyFont="1" applyBorder="1" applyAlignment="1">
      <alignment horizontal="center" vertical="top"/>
    </xf>
    <xf numFmtId="0" fontId="15" fillId="0" borderId="55" xfId="0" applyFont="1" applyBorder="1" applyAlignment="1">
      <alignment horizontal="center" vertical="top"/>
    </xf>
    <xf numFmtId="0" fontId="15" fillId="0" borderId="172" xfId="0" applyFont="1" applyBorder="1" applyAlignment="1">
      <alignment horizontal="center" vertical="center"/>
    </xf>
    <xf numFmtId="0" fontId="15" fillId="0" borderId="172" xfId="0" applyFont="1" applyBorder="1" applyAlignment="1">
      <alignment horizontal="center" vertical="center" wrapText="1"/>
    </xf>
    <xf numFmtId="0" fontId="15" fillId="0" borderId="9" xfId="0" applyFont="1" applyBorder="1" applyAlignment="1">
      <alignment horizontal="center" vertical="center"/>
    </xf>
    <xf numFmtId="0" fontId="15" fillId="0" borderId="36" xfId="0" applyFont="1" applyBorder="1" applyAlignment="1">
      <alignment horizontal="center" vertical="top"/>
    </xf>
    <xf numFmtId="0" fontId="15" fillId="0" borderId="15" xfId="0" applyFont="1" applyBorder="1" applyAlignment="1">
      <alignment horizontal="center" vertical="top"/>
    </xf>
    <xf numFmtId="0" fontId="15" fillId="0" borderId="15" xfId="0" applyFont="1" applyBorder="1" applyAlignment="1">
      <alignment vertical="center" wrapText="1"/>
    </xf>
    <xf numFmtId="0" fontId="15" fillId="0" borderId="16" xfId="0" applyFont="1" applyBorder="1" applyAlignment="1">
      <alignment vertical="center" wrapText="1"/>
    </xf>
    <xf numFmtId="0" fontId="15" fillId="0" borderId="21" xfId="0" applyFont="1" applyBorder="1" applyAlignment="1">
      <alignment vertical="center" wrapText="1"/>
    </xf>
    <xf numFmtId="0" fontId="15" fillId="0" borderId="8" xfId="0" applyFont="1" applyBorder="1" applyAlignment="1">
      <alignment horizontal="center" vertical="top"/>
    </xf>
    <xf numFmtId="0" fontId="15" fillId="0" borderId="44" xfId="0" applyFont="1" applyBorder="1" applyAlignment="1">
      <alignment horizontal="center" vertical="top"/>
    </xf>
    <xf numFmtId="0" fontId="15" fillId="0" borderId="19" xfId="0" applyFont="1" applyBorder="1" applyAlignment="1">
      <alignment horizontal="center" vertical="top"/>
    </xf>
    <xf numFmtId="0" fontId="15" fillId="0" borderId="16" xfId="0" applyFont="1" applyBorder="1" applyAlignment="1">
      <alignment horizontal="center" vertical="top"/>
    </xf>
    <xf numFmtId="0" fontId="15" fillId="0" borderId="20" xfId="0" applyFont="1" applyBorder="1" applyAlignment="1">
      <alignment vertical="top" wrapText="1"/>
    </xf>
    <xf numFmtId="0" fontId="15" fillId="0" borderId="25" xfId="0" applyFont="1" applyBorder="1" applyAlignment="1">
      <alignment horizontal="center" vertical="center"/>
    </xf>
    <xf numFmtId="0" fontId="15" fillId="0" borderId="141" xfId="0" applyFont="1" applyBorder="1" applyAlignment="1">
      <alignment vertical="top" wrapText="1"/>
    </xf>
    <xf numFmtId="0" fontId="15" fillId="0" borderId="141" xfId="0" applyFont="1" applyBorder="1" applyAlignment="1">
      <alignment vertical="top"/>
    </xf>
    <xf numFmtId="0" fontId="15" fillId="0" borderId="42" xfId="0" applyFont="1" applyBorder="1" applyAlignment="1">
      <alignment vertical="top"/>
    </xf>
    <xf numFmtId="0" fontId="15" fillId="0" borderId="172" xfId="0" applyFont="1" applyBorder="1" applyAlignment="1">
      <alignment horizontal="center" vertical="top"/>
    </xf>
    <xf numFmtId="0" fontId="15" fillId="0" borderId="35" xfId="0" applyFont="1" applyBorder="1" applyAlignment="1">
      <alignment horizontal="center" vertical="top"/>
    </xf>
    <xf numFmtId="0" fontId="15" fillId="0" borderId="7" xfId="0" applyFont="1" applyBorder="1" applyAlignment="1">
      <alignment horizontal="center" vertical="top"/>
    </xf>
    <xf numFmtId="0" fontId="15" fillId="0" borderId="57" xfId="0" applyFont="1" applyBorder="1" applyAlignment="1">
      <alignment horizontal="center" vertical="top"/>
    </xf>
    <xf numFmtId="0" fontId="15" fillId="0" borderId="25" xfId="0" applyFont="1" applyBorder="1" applyAlignment="1">
      <alignment horizontal="center" vertical="top"/>
    </xf>
    <xf numFmtId="0" fontId="15" fillId="0" borderId="20" xfId="0" applyFont="1" applyBorder="1" applyAlignment="1">
      <alignment vertical="top"/>
    </xf>
    <xf numFmtId="0" fontId="15" fillId="0" borderId="21" xfId="0" applyFont="1" applyBorder="1" applyAlignment="1">
      <alignment vertical="top"/>
    </xf>
    <xf numFmtId="0" fontId="15" fillId="0" borderId="19" xfId="0" applyFont="1" applyBorder="1" applyAlignment="1">
      <alignment vertical="top"/>
    </xf>
    <xf numFmtId="0" fontId="15" fillId="0" borderId="78" xfId="0" applyFont="1" applyBorder="1" applyAlignment="1">
      <alignment vertical="top"/>
    </xf>
    <xf numFmtId="0" fontId="15" fillId="0" borderId="74" xfId="0" applyFont="1" applyBorder="1" applyAlignment="1">
      <alignment vertical="top"/>
    </xf>
    <xf numFmtId="0" fontId="15" fillId="0" borderId="14" xfId="0" applyFont="1" applyBorder="1" applyAlignment="1">
      <alignment horizontal="center" vertical="center" wrapText="1"/>
    </xf>
    <xf numFmtId="0" fontId="15" fillId="0" borderId="15" xfId="0" applyFont="1" applyBorder="1" applyAlignment="1">
      <alignment vertical="top"/>
    </xf>
    <xf numFmtId="0" fontId="15" fillId="0" borderId="16" xfId="0" applyFont="1" applyBorder="1" applyAlignment="1">
      <alignment vertical="top"/>
    </xf>
    <xf numFmtId="0" fontId="15" fillId="0" borderId="47" xfId="0" applyFont="1" applyBorder="1" applyAlignment="1">
      <alignment vertical="top"/>
    </xf>
    <xf numFmtId="0" fontId="15" fillId="0" borderId="39" xfId="0" applyFont="1" applyBorder="1" applyAlignment="1">
      <alignment vertical="top"/>
    </xf>
    <xf numFmtId="0" fontId="15" fillId="0" borderId="14" xfId="0" applyFont="1" applyBorder="1" applyAlignment="1">
      <alignment horizontal="center" vertical="top"/>
    </xf>
    <xf numFmtId="0" fontId="15" fillId="0" borderId="9" xfId="0" applyFont="1" applyBorder="1" applyAlignment="1">
      <alignment horizontal="center" vertical="top"/>
    </xf>
    <xf numFmtId="0" fontId="15" fillId="0" borderId="47" xfId="0" applyFont="1" applyBorder="1" applyAlignment="1">
      <alignment horizontal="center" vertical="top"/>
    </xf>
    <xf numFmtId="0" fontId="15" fillId="0" borderId="8" xfId="0" applyFont="1" applyBorder="1" applyAlignment="1">
      <alignment horizontal="left" vertical="center"/>
    </xf>
    <xf numFmtId="0" fontId="15" fillId="0" borderId="20" xfId="0" applyFont="1" applyBorder="1" applyAlignment="1">
      <alignment horizontal="left" vertical="center"/>
    </xf>
    <xf numFmtId="0" fontId="15" fillId="0" borderId="141" xfId="0" applyFont="1" applyBorder="1" applyAlignment="1">
      <alignment horizontal="right" vertical="center"/>
    </xf>
    <xf numFmtId="0" fontId="15" fillId="0" borderId="39" xfId="0" applyFont="1" applyBorder="1" applyAlignment="1">
      <alignment horizontal="center" vertical="top"/>
    </xf>
    <xf numFmtId="0" fontId="15" fillId="0" borderId="8" xfId="0" applyFont="1" applyBorder="1" applyAlignment="1"/>
    <xf numFmtId="0" fontId="15" fillId="0" borderId="20" xfId="0" applyFont="1" applyBorder="1" applyAlignment="1"/>
    <xf numFmtId="0" fontId="15" fillId="0" borderId="9" xfId="0" applyFont="1" applyBorder="1" applyAlignment="1"/>
    <xf numFmtId="0" fontId="15" fillId="0" borderId="47" xfId="0" applyFont="1" applyBorder="1" applyAlignment="1"/>
    <xf numFmtId="0" fontId="15" fillId="0" borderId="20" xfId="0" applyFont="1" applyBorder="1" applyAlignment="1">
      <alignment horizontal="right"/>
    </xf>
    <xf numFmtId="0" fontId="15" fillId="0" borderId="47" xfId="0" applyFont="1" applyBorder="1" applyAlignment="1">
      <alignment horizontal="right"/>
    </xf>
    <xf numFmtId="0" fontId="15" fillId="0" borderId="55" xfId="0" applyFont="1" applyBorder="1" applyAlignment="1">
      <alignment vertical="center"/>
    </xf>
    <xf numFmtId="0" fontId="15" fillId="0" borderId="66" xfId="0" applyFont="1" applyBorder="1" applyAlignment="1">
      <alignment vertical="center"/>
    </xf>
    <xf numFmtId="0" fontId="15" fillId="0" borderId="50" xfId="0" applyFont="1" applyBorder="1" applyAlignment="1">
      <alignment vertical="center"/>
    </xf>
    <xf numFmtId="0" fontId="15" fillId="0" borderId="52" xfId="0" applyFont="1" applyBorder="1" applyAlignment="1">
      <alignment vertical="center"/>
    </xf>
    <xf numFmtId="0" fontId="15" fillId="0" borderId="172" xfId="0" applyFont="1" applyBorder="1" applyAlignment="1">
      <alignment horizontal="left" vertical="center"/>
    </xf>
    <xf numFmtId="0" fontId="15" fillId="0" borderId="141" xfId="0" applyFont="1" applyBorder="1" applyAlignment="1">
      <alignment horizontal="left" vertical="center"/>
    </xf>
    <xf numFmtId="0" fontId="15" fillId="0" borderId="141" xfId="0" applyFont="1" applyBorder="1" applyAlignment="1">
      <alignment horizontal="center" vertical="center"/>
    </xf>
    <xf numFmtId="0" fontId="15" fillId="0" borderId="9" xfId="0" applyFont="1" applyBorder="1" applyAlignment="1">
      <alignment vertical="center"/>
    </xf>
    <xf numFmtId="0" fontId="15" fillId="0" borderId="47" xfId="0" applyFont="1" applyBorder="1" applyAlignment="1">
      <alignment horizontal="center" vertical="center"/>
    </xf>
    <xf numFmtId="0" fontId="15" fillId="0" borderId="47" xfId="0" applyFont="1" applyBorder="1" applyAlignment="1">
      <alignment horizontal="right" vertical="center"/>
    </xf>
    <xf numFmtId="0" fontId="15" fillId="0" borderId="25" xfId="0" applyFont="1" applyBorder="1" applyAlignment="1">
      <alignment vertical="center"/>
    </xf>
    <xf numFmtId="0" fontId="15" fillId="0" borderId="172" xfId="0" applyFont="1" applyBorder="1" applyAlignment="1">
      <alignment vertical="center"/>
    </xf>
    <xf numFmtId="0" fontId="15" fillId="0" borderId="66" xfId="0" quotePrefix="1" applyFont="1" applyBorder="1" applyAlignment="1">
      <alignment horizontal="center" vertical="center"/>
    </xf>
    <xf numFmtId="0" fontId="15" fillId="0" borderId="173" xfId="0" applyFont="1" applyBorder="1" applyAlignment="1"/>
    <xf numFmtId="0" fontId="15" fillId="0" borderId="174" xfId="0" applyFont="1" applyBorder="1" applyAlignment="1"/>
    <xf numFmtId="0" fontId="15" fillId="0" borderId="14" xfId="0" applyFont="1" applyBorder="1" applyAlignment="1"/>
    <xf numFmtId="0" fontId="15" fillId="0" borderId="15" xfId="0" applyFont="1" applyBorder="1" applyAlignment="1"/>
    <xf numFmtId="0" fontId="15" fillId="0" borderId="15" xfId="0" applyFont="1" applyBorder="1" applyAlignment="1">
      <alignment horizontal="right"/>
    </xf>
    <xf numFmtId="0" fontId="15" fillId="0" borderId="174" xfId="0" applyFont="1" applyBorder="1" applyAlignment="1">
      <alignment horizontal="right"/>
    </xf>
    <xf numFmtId="0" fontId="15" fillId="0" borderId="184" xfId="0" applyFont="1" applyBorder="1" applyAlignment="1">
      <alignment vertical="center"/>
    </xf>
    <xf numFmtId="0" fontId="15" fillId="0" borderId="220" xfId="0" applyFont="1" applyBorder="1" applyAlignment="1">
      <alignment vertical="center"/>
    </xf>
    <xf numFmtId="0" fontId="15" fillId="0" borderId="20" xfId="0" applyFont="1" applyBorder="1" applyAlignment="1">
      <alignment horizontal="center" vertical="top"/>
    </xf>
    <xf numFmtId="0" fontId="15" fillId="0" borderId="74" xfId="0" applyFont="1" applyBorder="1" applyAlignment="1">
      <alignment vertical="center"/>
    </xf>
    <xf numFmtId="0" fontId="15" fillId="0" borderId="20" xfId="0" applyFont="1" applyBorder="1" applyAlignment="1">
      <alignment horizontal="right" vertical="top"/>
    </xf>
    <xf numFmtId="0" fontId="15" fillId="0" borderId="185" xfId="0" applyFont="1" applyBorder="1" applyAlignment="1">
      <alignment vertical="center"/>
    </xf>
    <xf numFmtId="0" fontId="15" fillId="0" borderId="183" xfId="0" applyFont="1" applyBorder="1" applyAlignment="1">
      <alignment vertical="center"/>
    </xf>
    <xf numFmtId="0" fontId="15" fillId="0" borderId="177" xfId="0" applyFont="1" applyBorder="1" applyAlignment="1">
      <alignment vertical="center"/>
    </xf>
    <xf numFmtId="0" fontId="15" fillId="0" borderId="105" xfId="0" quotePrefix="1" applyFont="1" applyBorder="1" applyAlignment="1">
      <alignment horizontal="center" vertical="center"/>
    </xf>
    <xf numFmtId="0" fontId="1" fillId="0" borderId="20" xfId="0" applyFont="1" applyBorder="1" applyAlignment="1">
      <alignment horizontal="center" vertical="center"/>
    </xf>
    <xf numFmtId="0" fontId="1" fillId="0" borderId="15" xfId="0" applyFont="1" applyBorder="1" applyAlignment="1">
      <alignment horizontal="center" vertical="center"/>
    </xf>
    <xf numFmtId="0" fontId="15" fillId="0" borderId="141" xfId="0" applyFont="1" applyBorder="1" applyAlignment="1">
      <alignment horizontal="right"/>
    </xf>
    <xf numFmtId="0" fontId="1" fillId="0" borderId="141" xfId="0" applyFont="1" applyBorder="1" applyAlignment="1">
      <alignment horizontal="right"/>
    </xf>
    <xf numFmtId="0" fontId="1" fillId="0" borderId="20" xfId="0" applyFont="1" applyBorder="1" applyAlignment="1">
      <alignment horizontal="right"/>
    </xf>
    <xf numFmtId="0" fontId="1" fillId="0" borderId="36" xfId="0" applyFont="1" applyBorder="1" applyAlignment="1">
      <alignment horizontal="center" vertical="center"/>
    </xf>
    <xf numFmtId="0" fontId="1" fillId="0" borderId="184" xfId="0" applyFont="1" applyBorder="1" applyAlignment="1">
      <alignment horizontal="center" vertical="center"/>
    </xf>
    <xf numFmtId="0" fontId="15" fillId="0" borderId="141" xfId="0" applyFont="1" applyBorder="1" applyAlignment="1"/>
    <xf numFmtId="0" fontId="15" fillId="0" borderId="52" xfId="0" applyFont="1" applyBorder="1" applyAlignment="1"/>
    <xf numFmtId="0" fontId="15" fillId="0" borderId="53" xfId="0" applyFont="1" applyBorder="1" applyAlignment="1"/>
    <xf numFmtId="0" fontId="15" fillId="0" borderId="133" xfId="0" applyFont="1" applyBorder="1" applyAlignment="1">
      <alignment horizontal="center" vertical="center"/>
    </xf>
    <xf numFmtId="0" fontId="15" fillId="0" borderId="31" xfId="0" applyFont="1" applyBorder="1" applyAlignment="1">
      <alignment vertical="center"/>
    </xf>
    <xf numFmtId="0" fontId="15" fillId="0" borderId="66" xfId="0" applyFont="1" applyBorder="1" applyAlignment="1">
      <alignment horizontal="right" vertical="center"/>
    </xf>
    <xf numFmtId="0" fontId="15" fillId="0" borderId="172" xfId="0" applyFont="1" applyBorder="1" applyAlignment="1">
      <alignment vertical="center" wrapText="1"/>
    </xf>
    <xf numFmtId="0" fontId="15" fillId="0" borderId="141" xfId="0" applyFont="1" applyBorder="1" applyAlignment="1">
      <alignment vertical="center" wrapText="1"/>
    </xf>
    <xf numFmtId="0" fontId="15" fillId="0" borderId="8" xfId="0" applyFont="1" applyBorder="1" applyAlignment="1">
      <alignment vertical="center" wrapText="1"/>
    </xf>
    <xf numFmtId="0" fontId="1" fillId="0" borderId="154" xfId="0" applyFont="1" applyBorder="1" applyAlignment="1">
      <alignment horizontal="center" vertical="center"/>
    </xf>
    <xf numFmtId="0" fontId="1" fillId="0" borderId="124" xfId="0" applyFont="1" applyBorder="1" applyAlignment="1">
      <alignment horizontal="center" vertical="center"/>
    </xf>
    <xf numFmtId="0" fontId="1" fillId="0" borderId="4" xfId="0" applyFont="1" applyFill="1" applyBorder="1" applyAlignment="1">
      <alignment vertical="center" wrapText="1"/>
    </xf>
    <xf numFmtId="0" fontId="1" fillId="0" borderId="12" xfId="0" applyFont="1" applyFill="1" applyBorder="1" applyAlignment="1">
      <alignment vertical="center" wrapText="1"/>
    </xf>
    <xf numFmtId="0" fontId="1" fillId="0" borderId="12" xfId="0" applyFont="1" applyFill="1" applyBorder="1" applyAlignment="1">
      <alignment horizontal="center" vertical="center" wrapText="1"/>
    </xf>
    <xf numFmtId="0" fontId="1" fillId="0" borderId="12" xfId="0" applyFont="1" applyFill="1" applyBorder="1" applyAlignment="1">
      <alignment horizontal="right" vertical="center" wrapText="1"/>
    </xf>
    <xf numFmtId="0" fontId="1" fillId="0" borderId="6" xfId="0" applyFont="1" applyFill="1" applyBorder="1" applyAlignment="1">
      <alignment vertical="center" wrapText="1"/>
    </xf>
    <xf numFmtId="0" fontId="1" fillId="0" borderId="61" xfId="0" applyFont="1" applyBorder="1" applyAlignment="1">
      <alignment horizontal="center" vertical="center"/>
    </xf>
    <xf numFmtId="0" fontId="1" fillId="0" borderId="174" xfId="0" applyFont="1" applyFill="1" applyBorder="1" applyAlignment="1">
      <alignment vertical="center" wrapText="1"/>
    </xf>
    <xf numFmtId="0" fontId="1" fillId="0" borderId="175" xfId="0" applyFont="1" applyFill="1" applyBorder="1" applyAlignment="1">
      <alignment vertical="center" wrapText="1"/>
    </xf>
    <xf numFmtId="0" fontId="1" fillId="0" borderId="173" xfId="0" applyFont="1" applyFill="1" applyBorder="1" applyAlignment="1">
      <alignment vertical="center" wrapText="1"/>
    </xf>
    <xf numFmtId="0" fontId="1" fillId="0" borderId="174" xfId="0" applyFont="1" applyFill="1" applyBorder="1" applyAlignment="1">
      <alignment horizontal="center" vertical="center" wrapText="1"/>
    </xf>
    <xf numFmtId="0" fontId="1" fillId="0" borderId="174" xfId="0" applyFont="1" applyFill="1" applyBorder="1" applyAlignment="1">
      <alignment horizontal="right" vertical="center" wrapText="1"/>
    </xf>
    <xf numFmtId="0" fontId="1" fillId="0" borderId="20" xfId="0" applyFont="1" applyFill="1" applyBorder="1" applyAlignment="1">
      <alignment vertical="center" wrapText="1"/>
    </xf>
    <xf numFmtId="0" fontId="1" fillId="0" borderId="53" xfId="0" applyFont="1" applyFill="1" applyBorder="1" applyAlignment="1">
      <alignment vertical="center" wrapText="1"/>
    </xf>
    <xf numFmtId="0" fontId="1" fillId="0" borderId="8" xfId="0" applyFont="1" applyFill="1" applyBorder="1" applyAlignment="1">
      <alignment vertical="center" wrapText="1"/>
    </xf>
    <xf numFmtId="0" fontId="1" fillId="0" borderId="20" xfId="0" applyFont="1" applyFill="1" applyBorder="1" applyAlignment="1">
      <alignment horizontal="center" vertical="center" wrapText="1"/>
    </xf>
    <xf numFmtId="0" fontId="1" fillId="0" borderId="20" xfId="0" applyFont="1" applyFill="1" applyBorder="1" applyAlignment="1">
      <alignment horizontal="right" vertical="center" wrapText="1"/>
    </xf>
    <xf numFmtId="0" fontId="1" fillId="0" borderId="31" xfId="0" applyFont="1" applyFill="1" applyBorder="1" applyAlignment="1">
      <alignment vertical="center" wrapText="1"/>
    </xf>
    <xf numFmtId="0" fontId="1" fillId="0" borderId="66" xfId="0" applyFont="1" applyFill="1" applyBorder="1" applyAlignment="1">
      <alignment vertical="center" wrapText="1"/>
    </xf>
    <xf numFmtId="0" fontId="1" fillId="0" borderId="66" xfId="0" applyFont="1" applyFill="1" applyBorder="1" applyAlignment="1">
      <alignment horizontal="center" vertical="center" wrapText="1"/>
    </xf>
    <xf numFmtId="0" fontId="1" fillId="0" borderId="66" xfId="0" applyFont="1" applyFill="1" applyBorder="1" applyAlignment="1">
      <alignment horizontal="right" vertical="center" wrapText="1"/>
    </xf>
    <xf numFmtId="0" fontId="1" fillId="0" borderId="50" xfId="0" applyFont="1" applyFill="1" applyBorder="1" applyAlignment="1">
      <alignment vertical="center" wrapText="1"/>
    </xf>
    <xf numFmtId="0" fontId="1" fillId="0" borderId="129" xfId="0" applyFont="1" applyBorder="1" applyAlignment="1">
      <alignment vertical="center"/>
    </xf>
    <xf numFmtId="0" fontId="1" fillId="0" borderId="174" xfId="0" applyFont="1" applyBorder="1" applyAlignment="1">
      <alignment vertical="center"/>
    </xf>
    <xf numFmtId="0" fontId="1" fillId="0" borderId="175" xfId="0" applyFont="1" applyBorder="1" applyAlignment="1">
      <alignment vertical="center"/>
    </xf>
    <xf numFmtId="0" fontId="1" fillId="0" borderId="221" xfId="0" applyFont="1" applyBorder="1" applyAlignment="1">
      <alignment vertical="center"/>
    </xf>
    <xf numFmtId="0" fontId="1" fillId="0" borderId="222" xfId="0" applyFont="1" applyBorder="1" applyAlignment="1">
      <alignment vertical="center"/>
    </xf>
    <xf numFmtId="0" fontId="1" fillId="0" borderId="223" xfId="0" applyFont="1" applyBorder="1" applyAlignment="1">
      <alignment vertical="center"/>
    </xf>
    <xf numFmtId="0" fontId="1" fillId="0" borderId="224" xfId="0" applyFont="1" applyBorder="1" applyAlignment="1">
      <alignment horizontal="center" vertical="center"/>
    </xf>
    <xf numFmtId="0" fontId="1" fillId="0" borderId="222" xfId="0" applyFont="1" applyBorder="1" applyAlignment="1">
      <alignment horizontal="center" vertical="center"/>
    </xf>
    <xf numFmtId="0" fontId="1" fillId="0" borderId="223" xfId="0" applyFont="1" applyBorder="1" applyAlignment="1">
      <alignment horizontal="center" vertical="center"/>
    </xf>
    <xf numFmtId="0" fontId="1" fillId="0" borderId="224" xfId="0" applyFont="1" applyBorder="1" applyAlignment="1">
      <alignment vertical="center"/>
    </xf>
    <xf numFmtId="0" fontId="1" fillId="0" borderId="224" xfId="0" applyFont="1" applyBorder="1" applyAlignment="1">
      <alignment horizontal="right" vertical="center"/>
    </xf>
    <xf numFmtId="0" fontId="1" fillId="0" borderId="225" xfId="0" applyFont="1" applyBorder="1" applyAlignment="1">
      <alignment horizontal="right" vertical="center"/>
    </xf>
    <xf numFmtId="0" fontId="1" fillId="0" borderId="226" xfId="0" applyFont="1" applyBorder="1" applyAlignment="1">
      <alignment horizontal="center" vertical="center"/>
    </xf>
    <xf numFmtId="0" fontId="1" fillId="0" borderId="227" xfId="0" applyFont="1" applyBorder="1" applyAlignment="1">
      <alignment horizontal="center" vertical="center"/>
    </xf>
    <xf numFmtId="0" fontId="1" fillId="0" borderId="173" xfId="0" applyFont="1" applyBorder="1" applyAlignment="1">
      <alignment vertical="center"/>
    </xf>
    <xf numFmtId="0" fontId="1" fillId="0" borderId="135" xfId="0" applyFont="1" applyBorder="1" applyAlignment="1">
      <alignment vertical="center"/>
    </xf>
    <xf numFmtId="0" fontId="1" fillId="0" borderId="174" xfId="0" applyFont="1" applyBorder="1" applyAlignment="1">
      <alignment horizontal="center" vertical="center"/>
    </xf>
    <xf numFmtId="0" fontId="1" fillId="0" borderId="135" xfId="0" applyFont="1" applyBorder="1" applyAlignment="1">
      <alignment horizontal="center" vertical="center"/>
    </xf>
    <xf numFmtId="0" fontId="1" fillId="0" borderId="174" xfId="0" applyFont="1" applyBorder="1" applyAlignment="1">
      <alignment horizontal="right" vertical="center"/>
    </xf>
    <xf numFmtId="0" fontId="1" fillId="0" borderId="228" xfId="0" applyFont="1" applyBorder="1" applyAlignment="1">
      <alignment horizontal="center" vertical="center"/>
    </xf>
    <xf numFmtId="0" fontId="1" fillId="0" borderId="229" xfId="0" applyFont="1" applyBorder="1" applyAlignment="1">
      <alignment horizontal="center" vertical="center"/>
    </xf>
    <xf numFmtId="0" fontId="1" fillId="0" borderId="230" xfId="0" applyFont="1" applyBorder="1" applyAlignment="1">
      <alignment horizontal="center" vertical="center"/>
    </xf>
    <xf numFmtId="0" fontId="1" fillId="0" borderId="172" xfId="0" applyFont="1" applyBorder="1" applyAlignment="1">
      <alignment vertical="center" wrapText="1"/>
    </xf>
    <xf numFmtId="0" fontId="1" fillId="0" borderId="141" xfId="0" applyFont="1" applyBorder="1" applyAlignment="1">
      <alignment vertical="center" wrapText="1"/>
    </xf>
    <xf numFmtId="0" fontId="1" fillId="0" borderId="42" xfId="0" applyFont="1" applyBorder="1" applyAlignment="1">
      <alignment vertical="center" wrapText="1"/>
    </xf>
    <xf numFmtId="0" fontId="1" fillId="0" borderId="8" xfId="0" applyFont="1" applyBorder="1" applyAlignment="1">
      <alignment vertical="center" wrapText="1"/>
    </xf>
    <xf numFmtId="0" fontId="1" fillId="0" borderId="20" xfId="0" applyFont="1" applyBorder="1" applyAlignment="1">
      <alignment vertical="center" wrapText="1"/>
    </xf>
    <xf numFmtId="0" fontId="1" fillId="0" borderId="21" xfId="0" applyFont="1" applyBorder="1" applyAlignment="1">
      <alignment vertical="center" wrapText="1"/>
    </xf>
    <xf numFmtId="0" fontId="1" fillId="0" borderId="141" xfId="0" applyFont="1" applyBorder="1" applyAlignment="1">
      <alignment horizontal="center" vertical="center"/>
    </xf>
    <xf numFmtId="0" fontId="1" fillId="0" borderId="42" xfId="0" applyFont="1" applyBorder="1" applyAlignment="1">
      <alignment horizontal="center" vertical="center"/>
    </xf>
    <xf numFmtId="0" fontId="1" fillId="0" borderId="21" xfId="0" applyFont="1" applyBorder="1" applyAlignment="1">
      <alignment horizontal="center" vertical="center"/>
    </xf>
    <xf numFmtId="0" fontId="1" fillId="0" borderId="141" xfId="0" applyFont="1" applyBorder="1" applyAlignment="1">
      <alignment horizontal="right" vertical="center"/>
    </xf>
    <xf numFmtId="0" fontId="1" fillId="0" borderId="42" xfId="0" applyFont="1" applyBorder="1" applyAlignment="1">
      <alignment horizontal="right" vertical="center"/>
    </xf>
    <xf numFmtId="0" fontId="1" fillId="0" borderId="20" xfId="0" applyFont="1" applyBorder="1" applyAlignment="1">
      <alignment horizontal="right" vertical="center"/>
    </xf>
    <xf numFmtId="0" fontId="1" fillId="0" borderId="21" xfId="0" applyFont="1" applyBorder="1" applyAlignment="1">
      <alignment horizontal="right" vertical="center"/>
    </xf>
    <xf numFmtId="0" fontId="1" fillId="0" borderId="35" xfId="0" applyFont="1" applyBorder="1" applyAlignment="1">
      <alignment vertical="center"/>
    </xf>
    <xf numFmtId="0" fontId="1" fillId="0" borderId="141" xfId="0" applyFont="1" applyBorder="1" applyAlignment="1">
      <alignment vertical="center"/>
    </xf>
    <xf numFmtId="0" fontId="1" fillId="0" borderId="52" xfId="0" applyFont="1" applyBorder="1" applyAlignment="1">
      <alignment vertical="center"/>
    </xf>
    <xf numFmtId="0" fontId="1" fillId="0" borderId="46" xfId="0" applyFont="1" applyBorder="1" applyAlignment="1">
      <alignment vertical="center"/>
    </xf>
    <xf numFmtId="0" fontId="1" fillId="0" borderId="20" xfId="0" applyFont="1" applyBorder="1" applyAlignment="1">
      <alignment vertical="center"/>
    </xf>
    <xf numFmtId="0" fontId="1" fillId="0" borderId="53" xfId="0" applyFont="1" applyBorder="1" applyAlignment="1">
      <alignment vertical="center"/>
    </xf>
    <xf numFmtId="0" fontId="1" fillId="0" borderId="231" xfId="0" applyFont="1" applyBorder="1" applyAlignment="1">
      <alignment horizontal="center" vertical="center"/>
    </xf>
    <xf numFmtId="0" fontId="1" fillId="0" borderId="232" xfId="0" applyFont="1" applyBorder="1" applyAlignment="1">
      <alignment horizontal="center" vertical="center"/>
    </xf>
    <xf numFmtId="0" fontId="1" fillId="0" borderId="233" xfId="0" applyFont="1" applyBorder="1" applyAlignment="1">
      <alignment horizontal="center" vertical="center"/>
    </xf>
    <xf numFmtId="0" fontId="1" fillId="0" borderId="234" xfId="0" applyFont="1" applyBorder="1" applyAlignment="1">
      <alignment horizontal="center" vertical="center"/>
    </xf>
    <xf numFmtId="0" fontId="1" fillId="0" borderId="226" xfId="0" applyFont="1" applyBorder="1" applyAlignment="1">
      <alignment vertical="center"/>
    </xf>
    <xf numFmtId="0" fontId="1" fillId="0" borderId="227" xfId="0" applyFont="1" applyBorder="1" applyAlignment="1">
      <alignment vertical="center"/>
    </xf>
    <xf numFmtId="0" fontId="1" fillId="0" borderId="172" xfId="0" applyFont="1" applyBorder="1" applyAlignment="1">
      <alignment vertical="center"/>
    </xf>
    <xf numFmtId="0" fontId="1" fillId="0" borderId="42" xfId="0" applyFont="1" applyBorder="1" applyAlignment="1">
      <alignment vertical="center"/>
    </xf>
    <xf numFmtId="38" fontId="1" fillId="0" borderId="30" xfId="1" applyFont="1" applyFill="1" applyBorder="1" applyAlignment="1" applyProtection="1">
      <alignment horizontal="left"/>
    </xf>
    <xf numFmtId="38" fontId="1" fillId="0" borderId="65" xfId="1" applyFont="1" applyFill="1" applyBorder="1" applyAlignment="1" applyProtection="1">
      <alignment horizontal="left"/>
    </xf>
    <xf numFmtId="38" fontId="1" fillId="0" borderId="153" xfId="1" applyFont="1" applyBorder="1" applyAlignment="1" applyProtection="1">
      <alignment horizontal="center"/>
    </xf>
    <xf numFmtId="38" fontId="1" fillId="0" borderId="62" xfId="1" applyFont="1" applyBorder="1" applyAlignment="1" applyProtection="1">
      <alignment horizontal="center"/>
    </xf>
    <xf numFmtId="38" fontId="1" fillId="0" borderId="63" xfId="1" applyFont="1" applyBorder="1" applyAlignment="1" applyProtection="1">
      <alignment horizontal="center"/>
    </xf>
    <xf numFmtId="38" fontId="1" fillId="0" borderId="36" xfId="1" applyFont="1" applyBorder="1" applyAlignment="1" applyProtection="1">
      <alignment horizontal="left"/>
    </xf>
    <xf numFmtId="38" fontId="1" fillId="0" borderId="55" xfId="1" applyFont="1" applyBorder="1" applyAlignment="1" applyProtection="1">
      <alignment horizontal="left"/>
    </xf>
    <xf numFmtId="38" fontId="1" fillId="0" borderId="20" xfId="1" applyFont="1" applyBorder="1" applyAlignment="1" applyProtection="1">
      <alignment horizontal="left"/>
    </xf>
    <xf numFmtId="38" fontId="1" fillId="0" borderId="53" xfId="1" applyFont="1" applyBorder="1" applyAlignment="1" applyProtection="1">
      <alignment horizontal="left"/>
    </xf>
    <xf numFmtId="0" fontId="1" fillId="0" borderId="0" xfId="0" applyFont="1" applyAlignment="1" applyProtection="1">
      <alignment vertical="top" wrapText="1"/>
    </xf>
    <xf numFmtId="38" fontId="1" fillId="0" borderId="169" xfId="1" applyFont="1" applyBorder="1" applyAlignment="1" applyProtection="1">
      <alignment horizontal="center"/>
    </xf>
    <xf numFmtId="38" fontId="1" fillId="0" borderId="213" xfId="1" applyFont="1" applyBorder="1" applyAlignment="1" applyProtection="1">
      <alignment horizontal="center"/>
    </xf>
    <xf numFmtId="38" fontId="1" fillId="0" borderId="156" xfId="1" applyFont="1" applyBorder="1" applyAlignment="1" applyProtection="1">
      <alignment horizontal="left"/>
    </xf>
    <xf numFmtId="38" fontId="1" fillId="0" borderId="170" xfId="1" applyFont="1" applyBorder="1" applyAlignment="1" applyProtection="1">
      <alignment horizontal="left"/>
    </xf>
    <xf numFmtId="0" fontId="1" fillId="0" borderId="29" xfId="0" applyFont="1" applyBorder="1" applyAlignment="1" applyProtection="1">
      <alignment horizontal="center"/>
    </xf>
    <xf numFmtId="0" fontId="1" fillId="0" borderId="0" xfId="0" applyFont="1" applyBorder="1" applyAlignment="1" applyProtection="1">
      <alignment horizontal="center"/>
    </xf>
    <xf numFmtId="0" fontId="1" fillId="0" borderId="72" xfId="0" applyFont="1" applyBorder="1" applyAlignment="1" applyProtection="1">
      <alignment horizontal="center"/>
    </xf>
    <xf numFmtId="0" fontId="1" fillId="0" borderId="56" xfId="0" applyFont="1" applyBorder="1" applyAlignment="1" applyProtection="1">
      <alignment horizontal="center"/>
    </xf>
    <xf numFmtId="0" fontId="1" fillId="0" borderId="60" xfId="0" applyFont="1" applyBorder="1" applyAlignment="1" applyProtection="1">
      <alignment horizontal="center"/>
    </xf>
    <xf numFmtId="0" fontId="1" fillId="0" borderId="75" xfId="0" applyFont="1" applyBorder="1" applyAlignment="1" applyProtection="1">
      <alignment horizontal="center"/>
    </xf>
    <xf numFmtId="38" fontId="1" fillId="0" borderId="154" xfId="1" applyFont="1" applyBorder="1" applyAlignment="1" applyProtection="1">
      <alignment horizontal="center"/>
    </xf>
    <xf numFmtId="38" fontId="1" fillId="0" borderId="124" xfId="1" applyFont="1" applyBorder="1" applyAlignment="1" applyProtection="1">
      <alignment horizontal="center"/>
    </xf>
    <xf numFmtId="38" fontId="1" fillId="0" borderId="15" xfId="1" applyFont="1" applyBorder="1" applyAlignment="1" applyProtection="1">
      <alignment horizontal="left"/>
    </xf>
    <xf numFmtId="38" fontId="1" fillId="0" borderId="7" xfId="1" applyFont="1" applyBorder="1" applyAlignment="1" applyProtection="1">
      <alignment horizontal="left"/>
    </xf>
    <xf numFmtId="0" fontId="1" fillId="0" borderId="32" xfId="0" applyFont="1" applyBorder="1" applyAlignment="1" applyProtection="1">
      <alignment horizontal="center"/>
    </xf>
    <xf numFmtId="0" fontId="1" fillId="0" borderId="34" xfId="0" applyFont="1" applyBorder="1" applyAlignment="1" applyProtection="1">
      <alignment horizontal="center"/>
    </xf>
    <xf numFmtId="0" fontId="1" fillId="0" borderId="71" xfId="0" applyFont="1" applyBorder="1" applyAlignment="1" applyProtection="1">
      <alignment horizontal="center"/>
    </xf>
    <xf numFmtId="0" fontId="1" fillId="0" borderId="42" xfId="0" applyFont="1" applyBorder="1" applyAlignment="1" applyProtection="1">
      <alignment horizontal="center"/>
    </xf>
    <xf numFmtId="0" fontId="1" fillId="0" borderId="35" xfId="0" applyFont="1" applyBorder="1" applyAlignment="1" applyProtection="1">
      <alignment horizontal="center"/>
    </xf>
    <xf numFmtId="0" fontId="1" fillId="0" borderId="77" xfId="0" applyFont="1" applyBorder="1" applyAlignment="1" applyProtection="1">
      <alignment horizontal="center"/>
    </xf>
    <xf numFmtId="0" fontId="1" fillId="0" borderId="102" xfId="0" applyFont="1" applyBorder="1" applyAlignment="1" applyProtection="1">
      <alignment horizontal="center"/>
    </xf>
    <xf numFmtId="0" fontId="1" fillId="0" borderId="73" xfId="0" applyFont="1" applyBorder="1" applyAlignment="1" applyProtection="1">
      <alignment horizontal="center"/>
    </xf>
    <xf numFmtId="0" fontId="1" fillId="0" borderId="51" xfId="0" applyFont="1" applyBorder="1" applyAlignment="1" applyProtection="1">
      <alignment horizontal="center"/>
    </xf>
    <xf numFmtId="0" fontId="1" fillId="0" borderId="33" xfId="0" applyFont="1" applyBorder="1" applyAlignment="1" applyProtection="1">
      <alignment horizontal="center"/>
    </xf>
    <xf numFmtId="0" fontId="1" fillId="0" borderId="5" xfId="0" applyFont="1" applyBorder="1" applyAlignment="1" applyProtection="1">
      <alignment horizontal="center"/>
    </xf>
    <xf numFmtId="0" fontId="1" fillId="0" borderId="37" xfId="0" applyFont="1" applyBorder="1" applyAlignment="1" applyProtection="1">
      <alignment horizontal="center"/>
    </xf>
    <xf numFmtId="0" fontId="1" fillId="0" borderId="34" xfId="0" applyFont="1" applyBorder="1" applyAlignment="1" applyProtection="1">
      <alignment vertical="top" wrapText="1"/>
    </xf>
    <xf numFmtId="0" fontId="1" fillId="0" borderId="0" xfId="0" applyFont="1" applyBorder="1" applyAlignment="1" applyProtection="1">
      <alignment vertical="top" wrapText="1"/>
    </xf>
    <xf numFmtId="38" fontId="1" fillId="0" borderId="51" xfId="1" applyFont="1" applyBorder="1" applyAlignment="1" applyProtection="1">
      <alignment horizontal="left" vertical="center" wrapText="1"/>
    </xf>
    <xf numFmtId="38" fontId="1" fillId="0" borderId="33" xfId="1" applyFont="1" applyBorder="1" applyAlignment="1" applyProtection="1">
      <alignment horizontal="left" vertical="center" wrapText="1"/>
    </xf>
    <xf numFmtId="38" fontId="1" fillId="0" borderId="101" xfId="1" applyFont="1" applyBorder="1" applyAlignment="1" applyProtection="1">
      <alignment horizontal="left" vertical="center" wrapText="1"/>
    </xf>
    <xf numFmtId="38" fontId="1" fillId="0" borderId="30" xfId="1" applyFont="1" applyBorder="1" applyAlignment="1" applyProtection="1">
      <alignment horizontal="left" vertical="center"/>
    </xf>
    <xf numFmtId="38" fontId="1" fillId="0" borderId="65" xfId="1" applyFont="1" applyBorder="1" applyAlignment="1" applyProtection="1">
      <alignment horizontal="left" vertical="center"/>
    </xf>
    <xf numFmtId="38" fontId="1" fillId="0" borderId="103" xfId="1" applyFont="1" applyBorder="1" applyAlignment="1" applyProtection="1">
      <alignment horizontal="left" vertical="center"/>
    </xf>
    <xf numFmtId="38" fontId="1" fillId="0" borderId="127" xfId="1" applyFont="1" applyBorder="1" applyAlignment="1" applyProtection="1">
      <alignment horizontal="left" vertical="center" wrapText="1"/>
    </xf>
    <xf numFmtId="38" fontId="1" fillId="0" borderId="128" xfId="1" applyFont="1" applyBorder="1" applyAlignment="1" applyProtection="1">
      <alignment horizontal="left" vertical="center" wrapText="1"/>
    </xf>
    <xf numFmtId="38" fontId="1" fillId="0" borderId="126" xfId="1" applyFont="1" applyBorder="1" applyAlignment="1" applyProtection="1">
      <alignment horizontal="left" vertical="center" wrapText="1"/>
    </xf>
    <xf numFmtId="38" fontId="1" fillId="0" borderId="130" xfId="1" applyFont="1" applyBorder="1" applyAlignment="1" applyProtection="1">
      <alignment horizontal="left"/>
    </xf>
    <xf numFmtId="38" fontId="1" fillId="0" borderId="131" xfId="1" applyFont="1" applyBorder="1" applyAlignment="1" applyProtection="1">
      <alignment horizontal="left"/>
    </xf>
    <xf numFmtId="38" fontId="1" fillId="0" borderId="133" xfId="1" applyFont="1" applyBorder="1" applyAlignment="1" applyProtection="1">
      <alignment horizontal="left"/>
    </xf>
    <xf numFmtId="0" fontId="1" fillId="0" borderId="19" xfId="0" applyFont="1" applyBorder="1" applyAlignment="1" applyProtection="1">
      <alignment horizontal="center"/>
    </xf>
    <xf numFmtId="0" fontId="1" fillId="0" borderId="54" xfId="0" applyFont="1" applyBorder="1" applyAlignment="1" applyProtection="1">
      <alignment horizontal="center"/>
    </xf>
    <xf numFmtId="38" fontId="1" fillId="0" borderId="156" xfId="1" applyFont="1" applyBorder="1" applyAlignment="1">
      <alignment horizontal="center"/>
    </xf>
    <xf numFmtId="38" fontId="1" fillId="0" borderId="170" xfId="1" applyFont="1" applyBorder="1" applyAlignment="1">
      <alignment horizontal="center"/>
    </xf>
    <xf numFmtId="38" fontId="1" fillId="0" borderId="15" xfId="1" applyFont="1" applyBorder="1" applyAlignment="1">
      <alignment horizontal="left"/>
    </xf>
    <xf numFmtId="38" fontId="1" fillId="0" borderId="7" xfId="1" applyFont="1" applyBorder="1" applyAlignment="1">
      <alignment horizontal="left"/>
    </xf>
    <xf numFmtId="38" fontId="1" fillId="0" borderId="20" xfId="1" applyFont="1" applyBorder="1" applyAlignment="1">
      <alignment horizontal="left"/>
    </xf>
    <xf numFmtId="38" fontId="1" fillId="0" borderId="53" xfId="1" applyFont="1" applyBorder="1" applyAlignment="1">
      <alignment horizontal="left"/>
    </xf>
    <xf numFmtId="38" fontId="1" fillId="0" borderId="153" xfId="1" applyFont="1" applyBorder="1" applyAlignment="1">
      <alignment horizontal="center"/>
    </xf>
    <xf numFmtId="38" fontId="1" fillId="0" borderId="62" xfId="1" applyFont="1" applyBorder="1" applyAlignment="1">
      <alignment horizontal="center"/>
    </xf>
    <xf numFmtId="38" fontId="1" fillId="0" borderId="63" xfId="1" applyFont="1" applyBorder="1" applyAlignment="1">
      <alignment horizontal="center"/>
    </xf>
    <xf numFmtId="38" fontId="1" fillId="0" borderId="169" xfId="1" applyFont="1" applyBorder="1" applyAlignment="1">
      <alignment horizontal="center"/>
    </xf>
    <xf numFmtId="0" fontId="1" fillId="0" borderId="63" xfId="0" applyFont="1" applyBorder="1" applyAlignment="1">
      <alignment horizontal="center"/>
    </xf>
    <xf numFmtId="38" fontId="1" fillId="0" borderId="32" xfId="1" applyFont="1" applyBorder="1" applyAlignment="1">
      <alignment vertical="center" wrapText="1"/>
    </xf>
    <xf numFmtId="0" fontId="1" fillId="0" borderId="34" xfId="0" applyFont="1" applyBorder="1" applyAlignment="1">
      <alignment wrapText="1"/>
    </xf>
    <xf numFmtId="0" fontId="1" fillId="0" borderId="29" xfId="0" applyFont="1" applyBorder="1" applyAlignment="1">
      <alignment wrapText="1"/>
    </xf>
    <xf numFmtId="0" fontId="1" fillId="0" borderId="0" xfId="0" applyFont="1" applyAlignment="1">
      <alignment wrapText="1"/>
    </xf>
    <xf numFmtId="0" fontId="1" fillId="0" borderId="0" xfId="0" applyFont="1" applyBorder="1" applyAlignment="1">
      <alignment wrapText="1"/>
    </xf>
    <xf numFmtId="0" fontId="1" fillId="0" borderId="77" xfId="0" applyFont="1" applyBorder="1" applyAlignment="1">
      <alignment wrapText="1"/>
    </xf>
    <xf numFmtId="0" fontId="1" fillId="0" borderId="102" xfId="0" applyFont="1" applyBorder="1" applyAlignment="1">
      <alignment wrapText="1"/>
    </xf>
    <xf numFmtId="38" fontId="1" fillId="0" borderId="8" xfId="1" applyFont="1" applyFill="1" applyBorder="1" applyAlignment="1">
      <alignment horizontal="center" vertical="top" wrapText="1"/>
    </xf>
    <xf numFmtId="38" fontId="1" fillId="0" borderId="36" xfId="1" applyFont="1" applyBorder="1" applyAlignment="1">
      <alignment horizontal="left"/>
    </xf>
    <xf numFmtId="38" fontId="1" fillId="0" borderId="55" xfId="1" applyFont="1" applyBorder="1" applyAlignment="1">
      <alignment horizontal="left"/>
    </xf>
    <xf numFmtId="38" fontId="1" fillId="0" borderId="19" xfId="1" applyFont="1" applyBorder="1" applyAlignment="1">
      <alignment horizontal="center"/>
    </xf>
    <xf numFmtId="38" fontId="1" fillId="0" borderId="78" xfId="1" applyFont="1" applyBorder="1" applyAlignment="1">
      <alignment horizontal="center"/>
    </xf>
    <xf numFmtId="38" fontId="1" fillId="0" borderId="74" xfId="1" applyFont="1" applyBorder="1" applyAlignment="1">
      <alignment horizontal="center"/>
    </xf>
    <xf numFmtId="38" fontId="1" fillId="0" borderId="5" xfId="1" applyFont="1" applyBorder="1" applyAlignment="1">
      <alignment horizontal="center"/>
    </xf>
    <xf numFmtId="38" fontId="1" fillId="0" borderId="0" xfId="1" applyFont="1" applyBorder="1" applyAlignment="1">
      <alignment horizontal="center"/>
    </xf>
    <xf numFmtId="38" fontId="1" fillId="0" borderId="72" xfId="1" applyFont="1" applyBorder="1" applyAlignment="1">
      <alignment horizontal="center"/>
    </xf>
    <xf numFmtId="38" fontId="1" fillId="0" borderId="16" xfId="1" applyFont="1" applyBorder="1" applyAlignment="1">
      <alignment horizontal="center"/>
    </xf>
    <xf numFmtId="38" fontId="1" fillId="0" borderId="102" xfId="1" applyFont="1" applyBorder="1" applyAlignment="1">
      <alignment horizontal="center"/>
    </xf>
    <xf numFmtId="38" fontId="1" fillId="0" borderId="73" xfId="1" applyFont="1" applyBorder="1" applyAlignment="1">
      <alignment horizontal="center"/>
    </xf>
    <xf numFmtId="38" fontId="1" fillId="0" borderId="12" xfId="1" applyFont="1" applyBorder="1" applyAlignment="1">
      <alignment horizontal="left"/>
    </xf>
    <xf numFmtId="38" fontId="1" fillId="0" borderId="6" xfId="1" applyFont="1" applyBorder="1" applyAlignment="1">
      <alignment horizontal="left"/>
    </xf>
    <xf numFmtId="38" fontId="1" fillId="0" borderId="154" xfId="1" applyFont="1" applyBorder="1" applyAlignment="1">
      <alignment horizontal="center"/>
    </xf>
    <xf numFmtId="38" fontId="1" fillId="0" borderId="124" xfId="1" applyFont="1" applyBorder="1" applyAlignment="1">
      <alignment horizontal="center"/>
    </xf>
    <xf numFmtId="38" fontId="1" fillId="0" borderId="172" xfId="1" applyFont="1" applyBorder="1" applyAlignment="1" applyProtection="1">
      <alignment horizontal="center"/>
    </xf>
    <xf numFmtId="38" fontId="1" fillId="0" borderId="141" xfId="1" applyFont="1" applyBorder="1" applyAlignment="1" applyProtection="1">
      <alignment horizontal="center"/>
    </xf>
    <xf numFmtId="38" fontId="1" fillId="0" borderId="52" xfId="1" applyFont="1" applyBorder="1" applyAlignment="1" applyProtection="1">
      <alignment horizontal="center"/>
    </xf>
    <xf numFmtId="38" fontId="1" fillId="0" borderId="8" xfId="1" applyFont="1" applyBorder="1" applyAlignment="1" applyProtection="1">
      <alignment horizontal="center"/>
    </xf>
    <xf numFmtId="38" fontId="1" fillId="0" borderId="20" xfId="1" applyFont="1" applyBorder="1" applyAlignment="1" applyProtection="1">
      <alignment horizontal="center"/>
    </xf>
    <xf numFmtId="38" fontId="1" fillId="0" borderId="53" xfId="1" applyFont="1" applyBorder="1" applyAlignment="1" applyProtection="1">
      <alignment horizontal="center"/>
    </xf>
    <xf numFmtId="38" fontId="1" fillId="0" borderId="173" xfId="1" applyFont="1" applyBorder="1" applyAlignment="1" applyProtection="1">
      <alignment horizontal="center"/>
    </xf>
    <xf numFmtId="38" fontId="1" fillId="0" borderId="174" xfId="1" applyFont="1" applyBorder="1" applyAlignment="1" applyProtection="1">
      <alignment horizontal="center"/>
    </xf>
    <xf numFmtId="38" fontId="1" fillId="0" borderId="175" xfId="1" applyFont="1" applyBorder="1" applyAlignment="1" applyProtection="1">
      <alignment horizontal="center"/>
    </xf>
    <xf numFmtId="38" fontId="1" fillId="0" borderId="32" xfId="1" applyFont="1" applyBorder="1" applyAlignment="1" applyProtection="1">
      <alignment horizontal="left" vertical="center" wrapText="1"/>
    </xf>
    <xf numFmtId="38" fontId="1" fillId="0" borderId="34" xfId="1" applyFont="1" applyBorder="1" applyAlignment="1" applyProtection="1">
      <alignment horizontal="left" vertical="center" wrapText="1"/>
    </xf>
    <xf numFmtId="38" fontId="1" fillId="0" borderId="71" xfId="1" applyFont="1" applyBorder="1" applyAlignment="1" applyProtection="1">
      <alignment horizontal="left" vertical="center" wrapText="1"/>
    </xf>
    <xf numFmtId="38" fontId="1" fillId="0" borderId="29" xfId="1" applyFont="1" applyBorder="1" applyAlignment="1" applyProtection="1">
      <alignment horizontal="left" vertical="center"/>
    </xf>
    <xf numFmtId="38" fontId="1" fillId="0" borderId="0" xfId="1" applyFont="1" applyBorder="1" applyAlignment="1" applyProtection="1">
      <alignment horizontal="left" vertical="center"/>
    </xf>
    <xf numFmtId="38" fontId="1" fillId="0" borderId="72" xfId="1" applyFont="1" applyBorder="1" applyAlignment="1" applyProtection="1">
      <alignment horizontal="left" vertical="center"/>
    </xf>
    <xf numFmtId="38" fontId="1" fillId="0" borderId="68" xfId="1" applyFont="1" applyBorder="1" applyAlignment="1" applyProtection="1">
      <alignment horizontal="center"/>
    </xf>
    <xf numFmtId="38" fontId="1" fillId="0" borderId="76" xfId="1" applyFont="1" applyBorder="1" applyAlignment="1" applyProtection="1">
      <alignment horizontal="center"/>
    </xf>
    <xf numFmtId="38" fontId="1" fillId="0" borderId="49" xfId="1" applyFont="1" applyBorder="1" applyAlignment="1" applyProtection="1">
      <alignment horizontal="center"/>
    </xf>
    <xf numFmtId="38" fontId="1" fillId="0" borderId="51" xfId="1" applyFont="1" applyBorder="1" applyAlignment="1" applyProtection="1">
      <alignment horizontal="center"/>
    </xf>
    <xf numFmtId="38" fontId="1" fillId="0" borderId="33" xfId="1" applyFont="1" applyBorder="1" applyAlignment="1" applyProtection="1">
      <alignment horizontal="center"/>
    </xf>
    <xf numFmtId="38" fontId="1" fillId="0" borderId="35" xfId="1" applyFont="1" applyBorder="1" applyAlignment="1" applyProtection="1">
      <alignment horizontal="center"/>
    </xf>
    <xf numFmtId="38" fontId="1" fillId="0" borderId="30" xfId="1" applyFont="1" applyBorder="1" applyAlignment="1" applyProtection="1">
      <alignment horizontal="left"/>
    </xf>
    <xf numFmtId="38" fontId="1" fillId="0" borderId="65" xfId="1" applyFont="1" applyBorder="1" applyAlignment="1" applyProtection="1">
      <alignment horizontal="left"/>
    </xf>
    <xf numFmtId="38" fontId="1" fillId="0" borderId="46" xfId="1" applyFont="1" applyBorder="1" applyAlignment="1" applyProtection="1">
      <alignment horizontal="left"/>
    </xf>
    <xf numFmtId="0" fontId="1" fillId="0" borderId="2" xfId="0" applyFont="1" applyBorder="1" applyAlignment="1" applyProtection="1">
      <alignment horizontal="center"/>
    </xf>
    <xf numFmtId="0" fontId="1" fillId="0" borderId="41" xfId="0" applyFont="1" applyBorder="1" applyAlignment="1" applyProtection="1">
      <alignment horizontal="center"/>
    </xf>
    <xf numFmtId="38" fontId="1" fillId="0" borderId="31" xfId="1" applyFont="1" applyBorder="1" applyAlignment="1" applyProtection="1">
      <alignment horizontal="center"/>
    </xf>
    <xf numFmtId="38" fontId="1" fillId="0" borderId="66" xfId="1" applyFont="1" applyBorder="1" applyAlignment="1" applyProtection="1">
      <alignment horizontal="center"/>
    </xf>
    <xf numFmtId="38" fontId="1" fillId="0" borderId="50" xfId="1" applyFont="1" applyBorder="1" applyAlignment="1" applyProtection="1">
      <alignment horizontal="center"/>
    </xf>
    <xf numFmtId="38" fontId="1" fillId="0" borderId="29" xfId="1" applyFont="1" applyBorder="1" applyAlignment="1" applyProtection="1">
      <alignment horizontal="left"/>
    </xf>
    <xf numFmtId="38" fontId="1" fillId="0" borderId="0" xfId="1" applyFont="1" applyBorder="1" applyAlignment="1" applyProtection="1">
      <alignment horizontal="left"/>
    </xf>
    <xf numFmtId="38" fontId="1" fillId="0" borderId="37" xfId="1" applyFont="1" applyBorder="1" applyAlignment="1" applyProtection="1">
      <alignment horizontal="left"/>
    </xf>
    <xf numFmtId="38" fontId="1" fillId="0" borderId="20" xfId="1" applyFont="1" applyBorder="1" applyAlignment="1" applyProtection="1">
      <alignment horizontal="left" wrapText="1"/>
    </xf>
    <xf numFmtId="38" fontId="1" fillId="0" borderId="32" xfId="1" applyFont="1" applyBorder="1" applyAlignment="1" applyProtection="1">
      <alignment horizontal="center" wrapText="1"/>
    </xf>
    <xf numFmtId="38" fontId="1" fillId="0" borderId="34" xfId="1" applyFont="1" applyBorder="1" applyAlignment="1" applyProtection="1">
      <alignment horizontal="center" wrapText="1"/>
    </xf>
    <xf numFmtId="38" fontId="1" fillId="0" borderId="41" xfId="1" applyFont="1" applyBorder="1" applyAlignment="1" applyProtection="1">
      <alignment horizontal="center" wrapText="1"/>
    </xf>
    <xf numFmtId="38" fontId="1" fillId="0" borderId="182" xfId="1" applyFont="1" applyBorder="1" applyAlignment="1" applyProtection="1">
      <alignment horizontal="left"/>
    </xf>
    <xf numFmtId="38" fontId="1" fillId="0" borderId="183" xfId="1" applyFont="1" applyBorder="1" applyAlignment="1" applyProtection="1">
      <alignment horizontal="left"/>
    </xf>
    <xf numFmtId="38" fontId="1" fillId="0" borderId="176" xfId="1" applyFont="1" applyBorder="1" applyAlignment="1" applyProtection="1">
      <alignment horizontal="left"/>
    </xf>
    <xf numFmtId="0" fontId="1" fillId="0" borderId="219" xfId="0" applyFont="1" applyBorder="1" applyAlignment="1" applyProtection="1">
      <alignment horizontal="center" vertical="top"/>
    </xf>
    <xf numFmtId="0" fontId="1" fillId="0" borderId="137" xfId="0" applyFont="1" applyBorder="1" applyAlignment="1" applyProtection="1">
      <alignment horizontal="center" vertical="top"/>
    </xf>
    <xf numFmtId="0" fontId="1" fillId="0" borderId="139" xfId="0" applyFont="1" applyBorder="1" applyAlignment="1" applyProtection="1">
      <alignment horizontal="center" vertical="top"/>
    </xf>
    <xf numFmtId="38" fontId="1" fillId="0" borderId="136" xfId="1" applyFont="1" applyBorder="1" applyAlignment="1" applyProtection="1">
      <alignment horizontal="center" vertical="top"/>
    </xf>
    <xf numFmtId="38" fontId="1" fillId="0" borderId="138" xfId="1" applyFont="1" applyBorder="1" applyAlignment="1" applyProtection="1">
      <alignment horizontal="center" vertical="top"/>
    </xf>
    <xf numFmtId="38" fontId="1" fillId="0" borderId="20" xfId="1" applyFont="1" applyFill="1" applyBorder="1" applyAlignment="1" applyProtection="1">
      <alignment horizontal="center" wrapText="1"/>
    </xf>
    <xf numFmtId="0" fontId="0" fillId="0" borderId="20" xfId="0" applyFont="1" applyBorder="1" applyAlignment="1">
      <alignment wrapText="1"/>
    </xf>
    <xf numFmtId="0" fontId="1" fillId="0" borderId="235" xfId="0" applyFont="1" applyBorder="1" applyAlignment="1" applyProtection="1">
      <alignment horizontal="center"/>
    </xf>
    <xf numFmtId="0" fontId="1" fillId="0" borderId="236" xfId="0" applyFont="1" applyBorder="1" applyAlignment="1" applyProtection="1">
      <alignment horizontal="center"/>
    </xf>
    <xf numFmtId="0" fontId="1" fillId="0" borderId="237" xfId="0" applyFont="1" applyBorder="1" applyAlignment="1" applyProtection="1">
      <alignment horizontal="center"/>
    </xf>
    <xf numFmtId="0" fontId="1" fillId="0" borderId="130" xfId="0" applyFont="1" applyBorder="1" applyAlignment="1" applyProtection="1">
      <alignment horizontal="center"/>
    </xf>
    <xf numFmtId="0" fontId="1" fillId="0" borderId="131" xfId="0" applyFont="1" applyBorder="1" applyAlignment="1" applyProtection="1">
      <alignment horizontal="center"/>
    </xf>
    <xf numFmtId="0" fontId="1" fillId="0" borderId="133" xfId="0" applyFont="1" applyBorder="1" applyAlignment="1" applyProtection="1">
      <alignment horizontal="center"/>
    </xf>
    <xf numFmtId="38" fontId="1" fillId="0" borderId="127" xfId="1" applyFont="1" applyBorder="1" applyAlignment="1" applyProtection="1">
      <alignment horizontal="left"/>
    </xf>
    <xf numFmtId="38" fontId="1" fillId="0" borderId="128" xfId="1" applyFont="1" applyBorder="1" applyAlignment="1" applyProtection="1">
      <alignment horizontal="left"/>
    </xf>
    <xf numFmtId="38" fontId="1" fillId="0" borderId="129" xfId="1" applyFont="1" applyBorder="1" applyAlignment="1" applyProtection="1">
      <alignment horizontal="left"/>
    </xf>
    <xf numFmtId="182" fontId="1" fillId="0" borderId="54" xfId="0" applyNumberFormat="1" applyFont="1" applyFill="1" applyBorder="1" applyAlignment="1"/>
    <xf numFmtId="38" fontId="1" fillId="0" borderId="78" xfId="1" applyFont="1" applyFill="1" applyBorder="1" applyAlignment="1">
      <alignment horizontal="right" vertical="top"/>
    </xf>
    <xf numFmtId="38" fontId="1" fillId="0" borderId="117" xfId="1" applyFont="1" applyFill="1" applyBorder="1" applyAlignment="1">
      <alignment horizontal="right" vertical="top"/>
    </xf>
    <xf numFmtId="178" fontId="1" fillId="0" borderId="28" xfId="0" applyNumberFormat="1" applyFont="1" applyFill="1" applyBorder="1" applyAlignment="1"/>
    <xf numFmtId="38" fontId="1" fillId="0" borderId="28" xfId="1" applyFont="1" applyFill="1" applyBorder="1" applyAlignment="1"/>
    <xf numFmtId="38" fontId="1" fillId="0" borderId="37" xfId="1" applyFont="1" applyFill="1" applyBorder="1" applyAlignment="1"/>
    <xf numFmtId="188" fontId="1" fillId="0" borderId="52" xfId="0" applyNumberFormat="1" applyFont="1" applyFill="1" applyBorder="1" applyAlignment="1"/>
    <xf numFmtId="188" fontId="1" fillId="0" borderId="55" xfId="0" applyNumberFormat="1" applyFont="1" applyFill="1" applyBorder="1" applyAlignment="1"/>
    <xf numFmtId="2" fontId="1" fillId="0" borderId="76" xfId="0" applyNumberFormat="1" applyFont="1" applyFill="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9525</xdr:colOff>
      <xdr:row>469</xdr:row>
      <xdr:rowOff>28575</xdr:rowOff>
    </xdr:from>
    <xdr:to>
      <xdr:col>1</xdr:col>
      <xdr:colOff>962025</xdr:colOff>
      <xdr:row>472</xdr:row>
      <xdr:rowOff>142875</xdr:rowOff>
    </xdr:to>
    <xdr:sp macro="" textlink="">
      <xdr:nvSpPr>
        <xdr:cNvPr id="2" name="Line 1">
          <a:extLst>
            <a:ext uri="{FF2B5EF4-FFF2-40B4-BE49-F238E27FC236}">
              <a16:creationId xmlns:a16="http://schemas.microsoft.com/office/drawing/2014/main" id="{00000000-0008-0000-0000-000089040000}"/>
            </a:ext>
          </a:extLst>
        </xdr:cNvPr>
        <xdr:cNvSpPr>
          <a:spLocks noChangeShapeType="1"/>
        </xdr:cNvSpPr>
      </xdr:nvSpPr>
      <xdr:spPr bwMode="auto">
        <a:xfrm>
          <a:off x="171450" y="24898350"/>
          <a:ext cx="9525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458</xdr:row>
      <xdr:rowOff>19050</xdr:rowOff>
    </xdr:from>
    <xdr:to>
      <xdr:col>2</xdr:col>
      <xdr:colOff>0</xdr:colOff>
      <xdr:row>463</xdr:row>
      <xdr:rowOff>9525</xdr:rowOff>
    </xdr:to>
    <xdr:sp macro="" textlink="">
      <xdr:nvSpPr>
        <xdr:cNvPr id="3" name="Line 2">
          <a:extLst>
            <a:ext uri="{FF2B5EF4-FFF2-40B4-BE49-F238E27FC236}">
              <a16:creationId xmlns:a16="http://schemas.microsoft.com/office/drawing/2014/main" id="{00000000-0008-0000-0000-00008A040000}"/>
            </a:ext>
          </a:extLst>
        </xdr:cNvPr>
        <xdr:cNvSpPr>
          <a:spLocks noChangeShapeType="1"/>
        </xdr:cNvSpPr>
      </xdr:nvSpPr>
      <xdr:spPr bwMode="auto">
        <a:xfrm>
          <a:off x="161925" y="24898350"/>
          <a:ext cx="971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xdr:colOff>
      <xdr:row>439</xdr:row>
      <xdr:rowOff>19050</xdr:rowOff>
    </xdr:from>
    <xdr:to>
      <xdr:col>2</xdr:col>
      <xdr:colOff>9525</xdr:colOff>
      <xdr:row>443</xdr:row>
      <xdr:rowOff>9525</xdr:rowOff>
    </xdr:to>
    <xdr:sp macro="" textlink="">
      <xdr:nvSpPr>
        <xdr:cNvPr id="4" name="Line 3">
          <a:extLst>
            <a:ext uri="{FF2B5EF4-FFF2-40B4-BE49-F238E27FC236}">
              <a16:creationId xmlns:a16="http://schemas.microsoft.com/office/drawing/2014/main" id="{00000000-0008-0000-0000-00008B040000}"/>
            </a:ext>
          </a:extLst>
        </xdr:cNvPr>
        <xdr:cNvSpPr>
          <a:spLocks noChangeShapeType="1"/>
        </xdr:cNvSpPr>
      </xdr:nvSpPr>
      <xdr:spPr bwMode="auto">
        <a:xfrm>
          <a:off x="180975"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429</xdr:row>
      <xdr:rowOff>19050</xdr:rowOff>
    </xdr:from>
    <xdr:to>
      <xdr:col>1</xdr:col>
      <xdr:colOff>962025</xdr:colOff>
      <xdr:row>433</xdr:row>
      <xdr:rowOff>142875</xdr:rowOff>
    </xdr:to>
    <xdr:sp macro="" textlink="">
      <xdr:nvSpPr>
        <xdr:cNvPr id="5" name="Line 4">
          <a:extLst>
            <a:ext uri="{FF2B5EF4-FFF2-40B4-BE49-F238E27FC236}">
              <a16:creationId xmlns:a16="http://schemas.microsoft.com/office/drawing/2014/main" id="{00000000-0008-0000-0000-00008C040000}"/>
            </a:ext>
          </a:extLst>
        </xdr:cNvPr>
        <xdr:cNvSpPr>
          <a:spLocks noChangeShapeType="1"/>
        </xdr:cNvSpPr>
      </xdr:nvSpPr>
      <xdr:spPr bwMode="auto">
        <a:xfrm>
          <a:off x="161925"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419</xdr:row>
      <xdr:rowOff>28575</xdr:rowOff>
    </xdr:from>
    <xdr:to>
      <xdr:col>1</xdr:col>
      <xdr:colOff>962025</xdr:colOff>
      <xdr:row>423</xdr:row>
      <xdr:rowOff>0</xdr:rowOff>
    </xdr:to>
    <xdr:sp macro="" textlink="">
      <xdr:nvSpPr>
        <xdr:cNvPr id="6" name="Line 5">
          <a:extLst>
            <a:ext uri="{FF2B5EF4-FFF2-40B4-BE49-F238E27FC236}">
              <a16:creationId xmlns:a16="http://schemas.microsoft.com/office/drawing/2014/main" id="{00000000-0008-0000-0000-00008D040000}"/>
            </a:ext>
          </a:extLst>
        </xdr:cNvPr>
        <xdr:cNvSpPr>
          <a:spLocks noChangeShapeType="1"/>
        </xdr:cNvSpPr>
      </xdr:nvSpPr>
      <xdr:spPr bwMode="auto">
        <a:xfrm>
          <a:off x="161925"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401</xdr:row>
      <xdr:rowOff>152400</xdr:rowOff>
    </xdr:from>
    <xdr:to>
      <xdr:col>2</xdr:col>
      <xdr:colOff>19050</xdr:colOff>
      <xdr:row>406</xdr:row>
      <xdr:rowOff>0</xdr:rowOff>
    </xdr:to>
    <xdr:sp macro="" textlink="">
      <xdr:nvSpPr>
        <xdr:cNvPr id="7" name="Line 6">
          <a:extLst>
            <a:ext uri="{FF2B5EF4-FFF2-40B4-BE49-F238E27FC236}">
              <a16:creationId xmlns:a16="http://schemas.microsoft.com/office/drawing/2014/main" id="{00000000-0008-0000-0000-00008E040000}"/>
            </a:ext>
          </a:extLst>
        </xdr:cNvPr>
        <xdr:cNvSpPr>
          <a:spLocks noChangeShapeType="1"/>
        </xdr:cNvSpPr>
      </xdr:nvSpPr>
      <xdr:spPr bwMode="auto">
        <a:xfrm>
          <a:off x="161925" y="24898350"/>
          <a:ext cx="990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152400</xdr:colOff>
      <xdr:row>382</xdr:row>
      <xdr:rowOff>0</xdr:rowOff>
    </xdr:from>
    <xdr:to>
      <xdr:col>2</xdr:col>
      <xdr:colOff>0</xdr:colOff>
      <xdr:row>386</xdr:row>
      <xdr:rowOff>142875</xdr:rowOff>
    </xdr:to>
    <xdr:sp macro="" textlink="">
      <xdr:nvSpPr>
        <xdr:cNvPr id="8" name="Line 7">
          <a:extLst>
            <a:ext uri="{FF2B5EF4-FFF2-40B4-BE49-F238E27FC236}">
              <a16:creationId xmlns:a16="http://schemas.microsoft.com/office/drawing/2014/main" id="{00000000-0008-0000-0000-00008F040000}"/>
            </a:ext>
          </a:extLst>
        </xdr:cNvPr>
        <xdr:cNvSpPr>
          <a:spLocks noChangeShapeType="1"/>
        </xdr:cNvSpPr>
      </xdr:nvSpPr>
      <xdr:spPr bwMode="auto">
        <a:xfrm>
          <a:off x="152400" y="24898350"/>
          <a:ext cx="9810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373</xdr:row>
      <xdr:rowOff>28575</xdr:rowOff>
    </xdr:from>
    <xdr:to>
      <xdr:col>2</xdr:col>
      <xdr:colOff>0</xdr:colOff>
      <xdr:row>377</xdr:row>
      <xdr:rowOff>0</xdr:rowOff>
    </xdr:to>
    <xdr:sp macro="" textlink="">
      <xdr:nvSpPr>
        <xdr:cNvPr id="9" name="Line 8">
          <a:extLst>
            <a:ext uri="{FF2B5EF4-FFF2-40B4-BE49-F238E27FC236}">
              <a16:creationId xmlns:a16="http://schemas.microsoft.com/office/drawing/2014/main" id="{00000000-0008-0000-0000-000090040000}"/>
            </a:ext>
          </a:extLst>
        </xdr:cNvPr>
        <xdr:cNvSpPr>
          <a:spLocks noChangeShapeType="1"/>
        </xdr:cNvSpPr>
      </xdr:nvSpPr>
      <xdr:spPr bwMode="auto">
        <a:xfrm>
          <a:off x="171450" y="24898350"/>
          <a:ext cx="962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123825</xdr:colOff>
      <xdr:row>179</xdr:row>
      <xdr:rowOff>133350</xdr:rowOff>
    </xdr:from>
    <xdr:to>
      <xdr:col>3</xdr:col>
      <xdr:colOff>304800</xdr:colOff>
      <xdr:row>181</xdr:row>
      <xdr:rowOff>38100</xdr:rowOff>
    </xdr:to>
    <xdr:sp macro="" textlink="">
      <xdr:nvSpPr>
        <xdr:cNvPr id="10" name="円/楕円 9">
          <a:extLst>
            <a:ext uri="{FF2B5EF4-FFF2-40B4-BE49-F238E27FC236}">
              <a16:creationId xmlns:a16="http://schemas.microsoft.com/office/drawing/2014/main" id="{00000000-0008-0000-0000-000004000000}"/>
            </a:ext>
          </a:extLst>
        </xdr:cNvPr>
        <xdr:cNvSpPr/>
      </xdr:nvSpPr>
      <xdr:spPr>
        <a:xfrm>
          <a:off x="2314575" y="1581150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514350</xdr:colOff>
      <xdr:row>179</xdr:row>
      <xdr:rowOff>123825</xdr:rowOff>
    </xdr:from>
    <xdr:to>
      <xdr:col>5</xdr:col>
      <xdr:colOff>695325</xdr:colOff>
      <xdr:row>181</xdr:row>
      <xdr:rowOff>28575</xdr:rowOff>
    </xdr:to>
    <xdr:sp macro="" textlink="">
      <xdr:nvSpPr>
        <xdr:cNvPr id="11" name="円/楕円 10">
          <a:extLst>
            <a:ext uri="{FF2B5EF4-FFF2-40B4-BE49-F238E27FC236}">
              <a16:creationId xmlns:a16="http://schemas.microsoft.com/office/drawing/2014/main" id="{00000000-0008-0000-0000-00000E000000}"/>
            </a:ext>
          </a:extLst>
        </xdr:cNvPr>
        <xdr:cNvSpPr/>
      </xdr:nvSpPr>
      <xdr:spPr>
        <a:xfrm>
          <a:off x="4905375" y="15801975"/>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400050</xdr:colOff>
      <xdr:row>179</xdr:row>
      <xdr:rowOff>133350</xdr:rowOff>
    </xdr:from>
    <xdr:to>
      <xdr:col>6</xdr:col>
      <xdr:colOff>581025</xdr:colOff>
      <xdr:row>181</xdr:row>
      <xdr:rowOff>38100</xdr:rowOff>
    </xdr:to>
    <xdr:sp macro="" textlink="">
      <xdr:nvSpPr>
        <xdr:cNvPr id="12" name="円/楕円 11">
          <a:extLst>
            <a:ext uri="{FF2B5EF4-FFF2-40B4-BE49-F238E27FC236}">
              <a16:creationId xmlns:a16="http://schemas.microsoft.com/office/drawing/2014/main" id="{00000000-0008-0000-0000-00000F000000}"/>
            </a:ext>
          </a:extLst>
        </xdr:cNvPr>
        <xdr:cNvSpPr/>
      </xdr:nvSpPr>
      <xdr:spPr>
        <a:xfrm>
          <a:off x="6200775" y="1581150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476250</xdr:colOff>
      <xdr:row>179</xdr:row>
      <xdr:rowOff>114300</xdr:rowOff>
    </xdr:from>
    <xdr:to>
      <xdr:col>7</xdr:col>
      <xdr:colOff>657225</xdr:colOff>
      <xdr:row>181</xdr:row>
      <xdr:rowOff>19050</xdr:rowOff>
    </xdr:to>
    <xdr:sp macro="" textlink="">
      <xdr:nvSpPr>
        <xdr:cNvPr id="13" name="円/楕円 12">
          <a:extLst>
            <a:ext uri="{FF2B5EF4-FFF2-40B4-BE49-F238E27FC236}">
              <a16:creationId xmlns:a16="http://schemas.microsoft.com/office/drawing/2014/main" id="{00000000-0008-0000-0000-000011000000}"/>
            </a:ext>
          </a:extLst>
        </xdr:cNvPr>
        <xdr:cNvSpPr/>
      </xdr:nvSpPr>
      <xdr:spPr>
        <a:xfrm>
          <a:off x="7458075" y="1579245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238125</xdr:colOff>
      <xdr:row>179</xdr:row>
      <xdr:rowOff>133350</xdr:rowOff>
    </xdr:from>
    <xdr:to>
      <xdr:col>4</xdr:col>
      <xdr:colOff>419100</xdr:colOff>
      <xdr:row>181</xdr:row>
      <xdr:rowOff>38100</xdr:rowOff>
    </xdr:to>
    <xdr:sp macro="" textlink="">
      <xdr:nvSpPr>
        <xdr:cNvPr id="14" name="円/楕円 13">
          <a:extLst>
            <a:ext uri="{FF2B5EF4-FFF2-40B4-BE49-F238E27FC236}">
              <a16:creationId xmlns:a16="http://schemas.microsoft.com/office/drawing/2014/main" id="{00000000-0008-0000-0000-000010000000}"/>
            </a:ext>
          </a:extLst>
        </xdr:cNvPr>
        <xdr:cNvSpPr/>
      </xdr:nvSpPr>
      <xdr:spPr>
        <a:xfrm>
          <a:off x="3552825" y="15811500"/>
          <a:ext cx="180975" cy="209550"/>
        </a:xfrm>
        <a:prstGeom prst="ellipse">
          <a:avLst/>
        </a:prstGeom>
        <a:noFill/>
        <a:ln w="317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184547</xdr:colOff>
      <xdr:row>373</xdr:row>
      <xdr:rowOff>5953</xdr:rowOff>
    </xdr:from>
    <xdr:to>
      <xdr:col>8</xdr:col>
      <xdr:colOff>333375</xdr:colOff>
      <xdr:row>373</xdr:row>
      <xdr:rowOff>154780</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851547" y="57879853"/>
          <a:ext cx="148828" cy="148827"/>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8</xdr:col>
      <xdr:colOff>92869</xdr:colOff>
      <xdr:row>375</xdr:row>
      <xdr:rowOff>9526</xdr:rowOff>
    </xdr:from>
    <xdr:to>
      <xdr:col>8</xdr:col>
      <xdr:colOff>241697</xdr:colOff>
      <xdr:row>375</xdr:row>
      <xdr:rowOff>158353</xdr:rowOff>
    </xdr:to>
    <xdr:sp macro="" textlink="">
      <xdr:nvSpPr>
        <xdr:cNvPr id="3" name="円/楕円 2">
          <a:extLst>
            <a:ext uri="{FF2B5EF4-FFF2-40B4-BE49-F238E27FC236}">
              <a16:creationId xmlns:a16="http://schemas.microsoft.com/office/drawing/2014/main" id="{00000000-0008-0000-0100-000003000000}"/>
            </a:ext>
          </a:extLst>
        </xdr:cNvPr>
        <xdr:cNvSpPr/>
      </xdr:nvSpPr>
      <xdr:spPr>
        <a:xfrm>
          <a:off x="2759869" y="58197751"/>
          <a:ext cx="148828" cy="148827"/>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347508</xdr:colOff>
      <xdr:row>376</xdr:row>
      <xdr:rowOff>9474</xdr:rowOff>
    </xdr:from>
    <xdr:to>
      <xdr:col>10</xdr:col>
      <xdr:colOff>145101</xdr:colOff>
      <xdr:row>376</xdr:row>
      <xdr:rowOff>158301</xdr:rowOff>
    </xdr:to>
    <xdr:sp macro="" textlink="">
      <xdr:nvSpPr>
        <xdr:cNvPr id="4" name="円/楕円 3">
          <a:extLst>
            <a:ext uri="{FF2B5EF4-FFF2-40B4-BE49-F238E27FC236}">
              <a16:creationId xmlns:a16="http://schemas.microsoft.com/office/drawing/2014/main" id="{00000000-0008-0000-0100-000004000000}"/>
            </a:ext>
          </a:extLst>
        </xdr:cNvPr>
        <xdr:cNvSpPr/>
      </xdr:nvSpPr>
      <xdr:spPr>
        <a:xfrm>
          <a:off x="3366933" y="58359624"/>
          <a:ext cx="150018" cy="148827"/>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9"/>
  <sheetViews>
    <sheetView tabSelected="1" view="pageBreakPreview" zoomScale="115" zoomScaleNormal="100" zoomScaleSheetLayoutView="115" workbookViewId="0">
      <selection activeCell="B7" sqref="B7"/>
    </sheetView>
  </sheetViews>
  <sheetFormatPr defaultColWidth="9" defaultRowHeight="12" x14ac:dyDescent="0.15"/>
  <cols>
    <col min="1" max="1" width="2.125" style="1" customWidth="1"/>
    <col min="2" max="2" width="12.75" style="1" customWidth="1"/>
    <col min="3" max="3" width="13.875" style="1" customWidth="1"/>
    <col min="4" max="4" width="14.75" style="1" customWidth="1"/>
    <col min="5" max="5" width="14.125" style="1" customWidth="1"/>
    <col min="6" max="6" width="18.5" style="1" customWidth="1"/>
    <col min="7" max="7" width="15.5" style="1" customWidth="1"/>
    <col min="8" max="8" width="18" style="1" customWidth="1"/>
    <col min="9" max="9" width="15.125" style="1" customWidth="1"/>
    <col min="10" max="10" width="18.375" style="1" customWidth="1"/>
    <col min="11" max="13" width="12.75" style="1" customWidth="1"/>
    <col min="14" max="14" width="13.375" style="1" customWidth="1"/>
    <col min="15" max="16" width="12.75" style="1" customWidth="1"/>
    <col min="17" max="16384" width="9" style="1"/>
  </cols>
  <sheetData>
    <row r="1" spans="1:7" ht="14.25" x14ac:dyDescent="0.15">
      <c r="A1" s="1" t="s">
        <v>102</v>
      </c>
      <c r="B1" s="2"/>
    </row>
    <row r="2" spans="1:7" x14ac:dyDescent="0.15">
      <c r="A2" s="1" t="s">
        <v>103</v>
      </c>
      <c r="D2" s="3" t="s">
        <v>104</v>
      </c>
      <c r="E2" s="3"/>
      <c r="G2" s="1" t="s">
        <v>104</v>
      </c>
    </row>
    <row r="3" spans="1:7" hidden="1" x14ac:dyDescent="0.15">
      <c r="B3" s="1" t="s">
        <v>105</v>
      </c>
    </row>
    <row r="4" spans="1:7" hidden="1" x14ac:dyDescent="0.15">
      <c r="B4" s="1" t="s">
        <v>106</v>
      </c>
    </row>
    <row r="5" spans="1:7" hidden="1" x14ac:dyDescent="0.15">
      <c r="B5" s="1" t="s">
        <v>107</v>
      </c>
    </row>
    <row r="6" spans="1:7" hidden="1" x14ac:dyDescent="0.15">
      <c r="B6" s="1" t="s">
        <v>108</v>
      </c>
    </row>
    <row r="7" spans="1:7" x14ac:dyDescent="0.15">
      <c r="B7" s="1" t="s">
        <v>109</v>
      </c>
    </row>
    <row r="8" spans="1:7" x14ac:dyDescent="0.15">
      <c r="B8" s="1" t="s">
        <v>110</v>
      </c>
    </row>
    <row r="9" spans="1:7" ht="12.75" thickBot="1" x14ac:dyDescent="0.2">
      <c r="B9" s="1" t="s">
        <v>111</v>
      </c>
    </row>
    <row r="10" spans="1:7" x14ac:dyDescent="0.15">
      <c r="B10" s="4"/>
      <c r="C10" s="964" t="s">
        <v>112</v>
      </c>
      <c r="D10" s="964" t="s">
        <v>113</v>
      </c>
      <c r="E10" s="5" t="s">
        <v>114</v>
      </c>
    </row>
    <row r="11" spans="1:7" x14ac:dyDescent="0.15">
      <c r="B11" s="6" t="s">
        <v>115</v>
      </c>
      <c r="C11" s="7" t="s">
        <v>116</v>
      </c>
      <c r="D11" s="7" t="s">
        <v>117</v>
      </c>
      <c r="E11" s="8" t="s">
        <v>118</v>
      </c>
    </row>
    <row r="12" spans="1:7" x14ac:dyDescent="0.15">
      <c r="B12" s="9"/>
      <c r="C12" s="10"/>
      <c r="D12" s="10"/>
      <c r="E12" s="11" t="s">
        <v>119</v>
      </c>
    </row>
    <row r="13" spans="1:7" x14ac:dyDescent="0.15">
      <c r="B13" s="9"/>
      <c r="C13" s="10" t="s">
        <v>120</v>
      </c>
      <c r="D13" s="10" t="s">
        <v>120</v>
      </c>
      <c r="E13" s="12" t="s">
        <v>121</v>
      </c>
    </row>
    <row r="14" spans="1:7" x14ac:dyDescent="0.15">
      <c r="B14" s="13"/>
      <c r="C14" s="956"/>
      <c r="D14" s="958"/>
      <c r="E14" s="886" t="str">
        <f>IF(C14=0,"-",D14/C14)</f>
        <v>-</v>
      </c>
    </row>
    <row r="15" spans="1:7" x14ac:dyDescent="0.15">
      <c r="B15" s="13"/>
      <c r="C15" s="943"/>
      <c r="D15" s="885"/>
      <c r="E15" s="886" t="str">
        <f>IF(C15=0,"-",D15/C15)</f>
        <v>-</v>
      </c>
    </row>
    <row r="16" spans="1:7" ht="12.75" thickBot="1" x14ac:dyDescent="0.2">
      <c r="B16" s="14" t="s">
        <v>122</v>
      </c>
      <c r="C16" s="957">
        <f>SUM(C14:C15)</f>
        <v>0</v>
      </c>
      <c r="D16" s="959">
        <f>SUM(D14:D15)</f>
        <v>0</v>
      </c>
      <c r="E16" s="884" t="str">
        <f>IF(C16=0,"-",D16/C16)</f>
        <v>-</v>
      </c>
    </row>
    <row r="17" spans="2:10" x14ac:dyDescent="0.15">
      <c r="B17" s="15"/>
      <c r="C17" s="15"/>
      <c r="D17" s="15"/>
      <c r="E17" s="15"/>
    </row>
    <row r="18" spans="2:10" x14ac:dyDescent="0.15">
      <c r="B18" s="1" t="s">
        <v>123</v>
      </c>
    </row>
    <row r="19" spans="2:10" ht="12.75" thickBot="1" x14ac:dyDescent="0.2">
      <c r="B19" s="1" t="s">
        <v>124</v>
      </c>
      <c r="C19" s="16"/>
    </row>
    <row r="20" spans="2:10" x14ac:dyDescent="0.15">
      <c r="B20" s="4" t="s">
        <v>125</v>
      </c>
      <c r="C20" s="964" t="s">
        <v>126</v>
      </c>
      <c r="D20" s="17" t="s">
        <v>127</v>
      </c>
      <c r="E20" s="17" t="s">
        <v>128</v>
      </c>
      <c r="F20" s="17" t="s">
        <v>129</v>
      </c>
      <c r="G20" s="964" t="s">
        <v>130</v>
      </c>
      <c r="H20" s="18" t="s">
        <v>131</v>
      </c>
      <c r="I20" s="5" t="s">
        <v>132</v>
      </c>
      <c r="J20" s="19"/>
    </row>
    <row r="21" spans="2:10" x14ac:dyDescent="0.15">
      <c r="B21" s="6" t="s">
        <v>133</v>
      </c>
      <c r="C21" s="7" t="s">
        <v>134</v>
      </c>
      <c r="D21" s="20"/>
      <c r="E21" s="20" t="s">
        <v>135</v>
      </c>
      <c r="F21" s="20"/>
      <c r="G21" s="7" t="s">
        <v>136</v>
      </c>
      <c r="H21" s="21" t="s">
        <v>137</v>
      </c>
      <c r="I21" s="8" t="s">
        <v>138</v>
      </c>
      <c r="J21" s="15"/>
    </row>
    <row r="22" spans="2:10" x14ac:dyDescent="0.15">
      <c r="B22" s="6" t="s">
        <v>139</v>
      </c>
      <c r="C22" s="7" t="s">
        <v>140</v>
      </c>
      <c r="D22" s="20"/>
      <c r="E22" s="20" t="s">
        <v>141</v>
      </c>
      <c r="F22" s="20"/>
      <c r="G22" s="7" t="s">
        <v>142</v>
      </c>
      <c r="H22" s="21"/>
      <c r="I22" s="8" t="s">
        <v>143</v>
      </c>
      <c r="J22" s="15"/>
    </row>
    <row r="23" spans="2:10" x14ac:dyDescent="0.15">
      <c r="B23" s="22"/>
      <c r="C23" s="10" t="s">
        <v>144</v>
      </c>
      <c r="D23" s="23" t="s">
        <v>145</v>
      </c>
      <c r="E23" s="24" t="s">
        <v>146</v>
      </c>
      <c r="F23" s="24" t="s">
        <v>147</v>
      </c>
      <c r="G23" s="25" t="s">
        <v>148</v>
      </c>
      <c r="H23" s="26" t="s">
        <v>149</v>
      </c>
      <c r="I23" s="12" t="s">
        <v>150</v>
      </c>
      <c r="J23" s="15"/>
    </row>
    <row r="24" spans="2:10" x14ac:dyDescent="0.15">
      <c r="B24" s="27"/>
      <c r="C24" s="28"/>
      <c r="D24" s="912"/>
      <c r="E24" s="891"/>
      <c r="F24" s="29"/>
      <c r="G24" s="30"/>
      <c r="H24" s="112"/>
      <c r="I24" s="953" t="e">
        <f>(G24+H31)*E16-H24</f>
        <v>#VALUE!</v>
      </c>
      <c r="J24" s="15"/>
    </row>
    <row r="25" spans="2:10" x14ac:dyDescent="0.15">
      <c r="B25" s="13"/>
      <c r="C25" s="32"/>
      <c r="D25" s="892"/>
      <c r="E25" s="891"/>
      <c r="F25" s="29"/>
      <c r="G25" s="30"/>
      <c r="H25" s="887"/>
      <c r="I25" s="31"/>
      <c r="J25" s="15"/>
    </row>
    <row r="26" spans="2:10" ht="12.75" thickBot="1" x14ac:dyDescent="0.2">
      <c r="B26" s="33" t="s">
        <v>151</v>
      </c>
      <c r="C26" s="893"/>
      <c r="D26" s="894"/>
      <c r="E26" s="895"/>
      <c r="F26" s="34"/>
      <c r="G26" s="895">
        <f>SUM(G24:G25)</f>
        <v>0</v>
      </c>
      <c r="H26" s="35">
        <f>SUM(H24:H25)</f>
        <v>0</v>
      </c>
      <c r="I26" s="950">
        <f>IF(E16="-",-H26,(G26+H31)*E16-H26)</f>
        <v>0</v>
      </c>
      <c r="J26" s="15"/>
    </row>
    <row r="27" spans="2:10" ht="12.75" thickBot="1" x14ac:dyDescent="0.2">
      <c r="B27" s="15"/>
      <c r="E27" s="1" t="s">
        <v>152</v>
      </c>
    </row>
    <row r="28" spans="2:10" x14ac:dyDescent="0.15">
      <c r="H28" s="37" t="s">
        <v>153</v>
      </c>
    </row>
    <row r="29" spans="2:10" x14ac:dyDescent="0.15">
      <c r="H29" s="38" t="s">
        <v>154</v>
      </c>
    </row>
    <row r="30" spans="2:10" x14ac:dyDescent="0.15">
      <c r="H30" s="38" t="s">
        <v>155</v>
      </c>
    </row>
    <row r="31" spans="2:10" ht="12.75" thickBot="1" x14ac:dyDescent="0.2">
      <c r="H31" s="1672"/>
    </row>
    <row r="32" spans="2:10" x14ac:dyDescent="0.15">
      <c r="H32" s="16"/>
    </row>
    <row r="33" spans="2:12" ht="12.75" thickBot="1" x14ac:dyDescent="0.2">
      <c r="B33" s="1" t="s">
        <v>156</v>
      </c>
      <c r="K33" s="15"/>
      <c r="L33" s="15"/>
    </row>
    <row r="34" spans="2:12" x14ac:dyDescent="0.15">
      <c r="B34" s="4"/>
      <c r="C34" s="964" t="s">
        <v>126</v>
      </c>
      <c r="D34" s="17" t="s">
        <v>157</v>
      </c>
      <c r="E34" s="964" t="s">
        <v>128</v>
      </c>
      <c r="F34" s="18" t="s">
        <v>158</v>
      </c>
      <c r="G34" s="5" t="s">
        <v>159</v>
      </c>
      <c r="I34" s="15"/>
      <c r="J34" s="15"/>
    </row>
    <row r="35" spans="2:12" x14ac:dyDescent="0.15">
      <c r="B35" s="6" t="s">
        <v>125</v>
      </c>
      <c r="C35" s="7" t="s">
        <v>160</v>
      </c>
      <c r="D35" s="20" t="s">
        <v>161</v>
      </c>
      <c r="E35" s="7" t="s">
        <v>162</v>
      </c>
      <c r="F35" s="21" t="s">
        <v>163</v>
      </c>
      <c r="G35" s="8"/>
      <c r="I35" s="15"/>
      <c r="J35" s="15"/>
    </row>
    <row r="36" spans="2:12" x14ac:dyDescent="0.15">
      <c r="B36" s="6" t="s">
        <v>133</v>
      </c>
      <c r="C36" s="7" t="s">
        <v>164</v>
      </c>
      <c r="D36" s="20"/>
      <c r="E36" s="7" t="s">
        <v>165</v>
      </c>
      <c r="F36" s="21" t="s">
        <v>166</v>
      </c>
      <c r="G36" s="8" t="s">
        <v>167</v>
      </c>
      <c r="I36" s="15"/>
      <c r="J36" s="15"/>
    </row>
    <row r="37" spans="2:12" x14ac:dyDescent="0.15">
      <c r="B37" s="6" t="s">
        <v>139</v>
      </c>
      <c r="C37" s="20"/>
      <c r="D37" s="20"/>
      <c r="E37" s="7"/>
      <c r="F37" s="21"/>
      <c r="G37" s="8" t="s">
        <v>168</v>
      </c>
      <c r="I37" s="15"/>
      <c r="J37" s="15"/>
    </row>
    <row r="38" spans="2:12" x14ac:dyDescent="0.15">
      <c r="B38" s="39"/>
      <c r="C38" s="20" t="s">
        <v>169</v>
      </c>
      <c r="D38" s="20" t="s">
        <v>170</v>
      </c>
      <c r="E38" s="7" t="s">
        <v>171</v>
      </c>
      <c r="F38" s="40" t="s">
        <v>172</v>
      </c>
      <c r="G38" s="41" t="s">
        <v>173</v>
      </c>
      <c r="I38" s="15"/>
      <c r="J38" s="15"/>
    </row>
    <row r="39" spans="2:12" x14ac:dyDescent="0.15">
      <c r="B39" s="27"/>
      <c r="C39" s="28"/>
      <c r="D39" s="913"/>
      <c r="E39" s="914">
        <f>C39*D39*10/1000</f>
        <v>0</v>
      </c>
      <c r="F39" s="915"/>
      <c r="G39" s="916"/>
    </row>
    <row r="40" spans="2:12" x14ac:dyDescent="0.15">
      <c r="B40" s="42"/>
      <c r="C40" s="32"/>
      <c r="D40" s="892"/>
      <c r="E40" s="914">
        <f>C40*D40*10/1000</f>
        <v>0</v>
      </c>
      <c r="F40" s="917"/>
      <c r="G40" s="918"/>
    </row>
    <row r="41" spans="2:12" ht="12.75" thickBot="1" x14ac:dyDescent="0.2">
      <c r="B41" s="43" t="s">
        <v>174</v>
      </c>
      <c r="C41" s="893"/>
      <c r="D41" s="894"/>
      <c r="E41" s="919">
        <f>SUM(E39:E40)</f>
        <v>0</v>
      </c>
      <c r="F41" s="35"/>
      <c r="G41" s="949">
        <f>IF(E16="-",-F41,(E41+F46)*E16-F41)</f>
        <v>0</v>
      </c>
    </row>
    <row r="42" spans="2:12" ht="12.75" thickBot="1" x14ac:dyDescent="0.2">
      <c r="C42" s="45"/>
      <c r="D42" s="45"/>
      <c r="E42" s="1" t="s">
        <v>175</v>
      </c>
    </row>
    <row r="43" spans="2:12" x14ac:dyDescent="0.15">
      <c r="C43" s="45"/>
      <c r="D43" s="15"/>
      <c r="F43" s="37" t="s">
        <v>176</v>
      </c>
    </row>
    <row r="44" spans="2:12" x14ac:dyDescent="0.15">
      <c r="F44" s="38" t="s">
        <v>177</v>
      </c>
    </row>
    <row r="45" spans="2:12" x14ac:dyDescent="0.15">
      <c r="F45" s="38" t="s">
        <v>178</v>
      </c>
    </row>
    <row r="46" spans="2:12" ht="12.75" thickBot="1" x14ac:dyDescent="0.2">
      <c r="F46" s="1672"/>
    </row>
    <row r="48" spans="2:12" ht="12.75" thickBot="1" x14ac:dyDescent="0.2">
      <c r="B48" s="1" t="s">
        <v>179</v>
      </c>
    </row>
    <row r="49" spans="2:10" x14ac:dyDescent="0.15">
      <c r="B49" s="962"/>
      <c r="C49" s="46" t="s">
        <v>180</v>
      </c>
      <c r="D49" s="47"/>
      <c r="E49" s="47"/>
      <c r="F49" s="48"/>
      <c r="G49" s="49"/>
      <c r="H49" s="17" t="s">
        <v>181</v>
      </c>
      <c r="I49" s="964" t="s">
        <v>128</v>
      </c>
      <c r="J49" s="18" t="s">
        <v>182</v>
      </c>
    </row>
    <row r="50" spans="2:10" x14ac:dyDescent="0.15">
      <c r="B50" s="6" t="s">
        <v>125</v>
      </c>
      <c r="C50" s="50"/>
      <c r="D50" s="51" t="s">
        <v>183</v>
      </c>
      <c r="E50" s="51" t="s">
        <v>184</v>
      </c>
      <c r="F50" s="51" t="s">
        <v>185</v>
      </c>
      <c r="G50" s="52" t="s">
        <v>186</v>
      </c>
      <c r="H50" s="20" t="s">
        <v>187</v>
      </c>
      <c r="I50" s="7" t="s">
        <v>188</v>
      </c>
      <c r="J50" s="21" t="s">
        <v>189</v>
      </c>
    </row>
    <row r="51" spans="2:10" x14ac:dyDescent="0.15">
      <c r="B51" s="6" t="s">
        <v>133</v>
      </c>
      <c r="C51" s="50"/>
      <c r="D51" s="20"/>
      <c r="E51" s="20"/>
      <c r="F51" s="20"/>
      <c r="G51" s="52"/>
      <c r="H51" s="20" t="s">
        <v>190</v>
      </c>
      <c r="I51" s="7" t="s">
        <v>191</v>
      </c>
      <c r="J51" s="21" t="s">
        <v>138</v>
      </c>
    </row>
    <row r="52" spans="2:10" x14ac:dyDescent="0.15">
      <c r="B52" s="6" t="s">
        <v>139</v>
      </c>
      <c r="C52" s="53" t="s">
        <v>169</v>
      </c>
      <c r="D52" s="53" t="s">
        <v>169</v>
      </c>
      <c r="E52" s="53" t="s">
        <v>192</v>
      </c>
      <c r="F52" s="53" t="s">
        <v>192</v>
      </c>
      <c r="G52" s="53" t="s">
        <v>192</v>
      </c>
      <c r="H52" s="20" t="s">
        <v>193</v>
      </c>
      <c r="I52" s="7" t="s">
        <v>194</v>
      </c>
      <c r="J52" s="40" t="s">
        <v>195</v>
      </c>
    </row>
    <row r="53" spans="2:10" x14ac:dyDescent="0.15">
      <c r="B53" s="27">
        <f>B14</f>
        <v>0</v>
      </c>
      <c r="C53" s="54"/>
      <c r="D53" s="890"/>
      <c r="E53" s="890"/>
      <c r="F53" s="55"/>
      <c r="G53" s="890"/>
      <c r="H53" s="155"/>
      <c r="I53" s="30"/>
      <c r="J53" s="887"/>
    </row>
    <row r="54" spans="2:10" x14ac:dyDescent="0.15">
      <c r="B54" s="42"/>
      <c r="C54" s="55"/>
      <c r="D54" s="55"/>
      <c r="E54" s="55"/>
      <c r="F54" s="55"/>
      <c r="G54" s="55"/>
      <c r="H54" s="56"/>
      <c r="I54" s="30"/>
      <c r="J54" s="887"/>
    </row>
    <row r="55" spans="2:10" ht="12.75" thickBot="1" x14ac:dyDescent="0.2">
      <c r="B55" s="43" t="s">
        <v>174</v>
      </c>
      <c r="C55" s="57"/>
      <c r="D55" s="57"/>
      <c r="E55" s="57"/>
      <c r="F55" s="57"/>
      <c r="G55" s="58"/>
      <c r="H55" s="156"/>
      <c r="I55" s="59"/>
      <c r="J55" s="35"/>
    </row>
    <row r="56" spans="2:10" ht="12.75" thickBot="1" x14ac:dyDescent="0.2">
      <c r="B56" s="15"/>
      <c r="C56" s="45"/>
      <c r="D56" s="45"/>
      <c r="E56" s="45"/>
      <c r="F56" s="45"/>
      <c r="G56" s="45"/>
      <c r="H56" s="45"/>
      <c r="I56" s="1" t="s">
        <v>196</v>
      </c>
      <c r="J56" s="16"/>
    </row>
    <row r="57" spans="2:10" x14ac:dyDescent="0.15">
      <c r="B57" s="15"/>
      <c r="C57" s="45"/>
      <c r="D57" s="45"/>
      <c r="E57" s="45"/>
      <c r="F57" s="45"/>
      <c r="G57" s="45"/>
      <c r="H57" s="45"/>
      <c r="I57" s="37" t="s">
        <v>197</v>
      </c>
      <c r="J57" s="16"/>
    </row>
    <row r="58" spans="2:10" x14ac:dyDescent="0.15">
      <c r="B58" s="15"/>
      <c r="C58" s="45"/>
      <c r="D58" s="45"/>
      <c r="E58" s="45"/>
      <c r="F58" s="45"/>
      <c r="G58" s="45"/>
      <c r="H58" s="45"/>
      <c r="I58" s="38" t="s">
        <v>198</v>
      </c>
      <c r="J58" s="16"/>
    </row>
    <row r="59" spans="2:10" x14ac:dyDescent="0.15">
      <c r="B59" s="15"/>
      <c r="C59" s="45"/>
      <c r="D59" s="45"/>
      <c r="E59" s="45"/>
      <c r="F59" s="45"/>
      <c r="G59" s="45"/>
      <c r="H59" s="45"/>
      <c r="I59" s="60" t="s">
        <v>199</v>
      </c>
      <c r="J59" s="16"/>
    </row>
    <row r="60" spans="2:10" ht="12.75" thickBot="1" x14ac:dyDescent="0.2">
      <c r="B60" s="15"/>
      <c r="C60" s="45"/>
      <c r="D60" s="45"/>
      <c r="E60" s="45"/>
      <c r="F60" s="45"/>
      <c r="G60" s="45"/>
      <c r="H60" s="45"/>
      <c r="I60" s="1673"/>
      <c r="J60" s="16"/>
    </row>
    <row r="61" spans="2:10" ht="12.75" thickBot="1" x14ac:dyDescent="0.2">
      <c r="B61" s="15"/>
      <c r="C61" s="45"/>
      <c r="D61" s="45"/>
      <c r="E61" s="45"/>
      <c r="F61" s="45"/>
      <c r="G61" s="45"/>
      <c r="H61" s="45"/>
      <c r="I61" s="16"/>
      <c r="J61" s="16"/>
    </row>
    <row r="62" spans="2:10" x14ac:dyDescent="0.15">
      <c r="B62" s="15"/>
      <c r="C62" s="45"/>
      <c r="D62" s="45"/>
      <c r="E62" s="45"/>
      <c r="F62" s="45"/>
      <c r="G62" s="45"/>
      <c r="H62" s="45"/>
      <c r="I62" s="16"/>
      <c r="J62" s="37" t="s">
        <v>132</v>
      </c>
    </row>
    <row r="63" spans="2:10" x14ac:dyDescent="0.15">
      <c r="B63" s="15"/>
      <c r="C63" s="45"/>
      <c r="D63" s="45"/>
      <c r="E63" s="45"/>
      <c r="F63" s="45"/>
      <c r="G63" s="45"/>
      <c r="H63" s="45"/>
      <c r="I63" s="16"/>
      <c r="J63" s="897"/>
    </row>
    <row r="64" spans="2:10" x14ac:dyDescent="0.15">
      <c r="B64" s="15"/>
      <c r="C64" s="45"/>
      <c r="D64" s="45"/>
      <c r="E64" s="16"/>
      <c r="J64" s="38" t="s">
        <v>200</v>
      </c>
    </row>
    <row r="65" spans="2:16" x14ac:dyDescent="0.15">
      <c r="C65" s="45"/>
      <c r="J65" s="60" t="s">
        <v>201</v>
      </c>
    </row>
    <row r="66" spans="2:16" x14ac:dyDescent="0.15">
      <c r="C66" s="15"/>
      <c r="D66" s="15"/>
      <c r="E66" s="15"/>
      <c r="J66" s="898"/>
    </row>
    <row r="67" spans="2:16" x14ac:dyDescent="0.15">
      <c r="C67" s="15"/>
      <c r="D67" s="15"/>
      <c r="E67" s="15"/>
      <c r="J67" s="898"/>
    </row>
    <row r="68" spans="2:16" ht="12.75" thickBot="1" x14ac:dyDescent="0.2">
      <c r="C68" s="15"/>
      <c r="D68" s="15"/>
      <c r="E68" s="15"/>
      <c r="J68" s="951">
        <f>IF(E16="-",-J55,(I55+I60)*E16-J55)</f>
        <v>0</v>
      </c>
    </row>
    <row r="69" spans="2:16" x14ac:dyDescent="0.15">
      <c r="C69" s="15"/>
      <c r="D69" s="15"/>
      <c r="E69" s="15"/>
      <c r="J69" s="16"/>
    </row>
    <row r="70" spans="2:16" ht="12.75" thickBot="1" x14ac:dyDescent="0.2">
      <c r="B70" s="1" t="s">
        <v>202</v>
      </c>
      <c r="C70" s="16"/>
      <c r="D70" s="16"/>
      <c r="E70" s="16"/>
      <c r="F70" s="16"/>
      <c r="G70" s="16"/>
      <c r="H70" s="16"/>
      <c r="I70" s="16"/>
      <c r="J70" s="16"/>
      <c r="K70" s="16"/>
    </row>
    <row r="71" spans="2:16" x14ac:dyDescent="0.15">
      <c r="B71" s="4" t="s">
        <v>125</v>
      </c>
      <c r="C71" s="61" t="s">
        <v>203</v>
      </c>
      <c r="D71" s="62"/>
      <c r="E71" s="47"/>
      <c r="F71" s="47"/>
      <c r="G71" s="63" t="s">
        <v>204</v>
      </c>
      <c r="H71" s="47"/>
      <c r="I71" s="47"/>
      <c r="J71" s="49"/>
      <c r="K71" s="16"/>
      <c r="L71" s="16"/>
      <c r="M71" s="16"/>
      <c r="N71" s="16"/>
      <c r="O71" s="15"/>
      <c r="P71" s="16"/>
    </row>
    <row r="72" spans="2:16" x14ac:dyDescent="0.15">
      <c r="B72" s="6" t="s">
        <v>133</v>
      </c>
      <c r="C72" s="52"/>
      <c r="D72" s="51" t="s">
        <v>205</v>
      </c>
      <c r="E72" s="51" t="s">
        <v>206</v>
      </c>
      <c r="F72" s="64" t="s">
        <v>207</v>
      </c>
      <c r="G72" s="21"/>
      <c r="H72" s="52" t="s">
        <v>205</v>
      </c>
      <c r="I72" s="20" t="s">
        <v>206</v>
      </c>
      <c r="J72" s="20" t="s">
        <v>207</v>
      </c>
      <c r="K72" s="16"/>
      <c r="L72" s="16"/>
      <c r="M72" s="16"/>
      <c r="N72" s="16"/>
      <c r="O72" s="15"/>
      <c r="P72" s="16"/>
    </row>
    <row r="73" spans="2:16" x14ac:dyDescent="0.15">
      <c r="B73" s="65" t="s">
        <v>139</v>
      </c>
      <c r="C73" s="66" t="s">
        <v>208</v>
      </c>
      <c r="D73" s="53" t="s">
        <v>208</v>
      </c>
      <c r="E73" s="53" t="s">
        <v>208</v>
      </c>
      <c r="F73" s="67" t="s">
        <v>208</v>
      </c>
      <c r="G73" s="40" t="s">
        <v>208</v>
      </c>
      <c r="H73" s="66" t="s">
        <v>208</v>
      </c>
      <c r="I73" s="53" t="s">
        <v>208</v>
      </c>
      <c r="J73" s="53" t="s">
        <v>208</v>
      </c>
      <c r="K73" s="16"/>
      <c r="L73" s="16"/>
      <c r="M73" s="16"/>
      <c r="N73" s="16"/>
      <c r="O73" s="15"/>
      <c r="P73" s="16"/>
    </row>
    <row r="74" spans="2:16" x14ac:dyDescent="0.15">
      <c r="B74" s="9">
        <f>B14</f>
        <v>0</v>
      </c>
      <c r="C74" s="68">
        <f>SUM(D74:F74)</f>
        <v>0</v>
      </c>
      <c r="D74" s="50"/>
      <c r="E74" s="50">
        <v>0</v>
      </c>
      <c r="F74" s="10">
        <v>0</v>
      </c>
      <c r="G74" s="899">
        <f>SUM(H74:J74)</f>
        <v>0</v>
      </c>
      <c r="H74" s="1674"/>
      <c r="I74" s="50">
        <v>0</v>
      </c>
      <c r="J74" s="50">
        <v>0</v>
      </c>
      <c r="K74" s="16"/>
      <c r="L74" s="16"/>
      <c r="M74" s="16"/>
      <c r="N74" s="16"/>
      <c r="O74" s="15"/>
      <c r="P74" s="16"/>
    </row>
    <row r="75" spans="2:16" x14ac:dyDescent="0.15">
      <c r="B75" s="13"/>
      <c r="C75" s="68"/>
      <c r="D75" s="68"/>
      <c r="E75" s="68"/>
      <c r="F75" s="70"/>
      <c r="G75" s="899"/>
      <c r="H75" s="900"/>
      <c r="I75" s="68"/>
      <c r="J75" s="68"/>
      <c r="K75" s="16"/>
      <c r="L75" s="16"/>
      <c r="M75" s="16"/>
      <c r="N75" s="16"/>
      <c r="O75" s="15"/>
      <c r="P75" s="16"/>
    </row>
    <row r="76" spans="2:16" ht="12.75" thickBot="1" x14ac:dyDescent="0.2">
      <c r="B76" s="43" t="s">
        <v>209</v>
      </c>
      <c r="C76" s="73">
        <f t="shared" ref="C76:J76" si="0">SUM(C74:C75)</f>
        <v>0</v>
      </c>
      <c r="D76" s="73">
        <f t="shared" si="0"/>
        <v>0</v>
      </c>
      <c r="E76" s="73">
        <f t="shared" si="0"/>
        <v>0</v>
      </c>
      <c r="F76" s="73">
        <f t="shared" si="0"/>
        <v>0</v>
      </c>
      <c r="G76" s="901">
        <f t="shared" si="0"/>
        <v>0</v>
      </c>
      <c r="H76" s="902">
        <f>SUM(H74:H75)</f>
        <v>0</v>
      </c>
      <c r="I76" s="74">
        <f t="shared" si="0"/>
        <v>0</v>
      </c>
      <c r="J76" s="74">
        <f t="shared" si="0"/>
        <v>0</v>
      </c>
      <c r="K76" s="16"/>
      <c r="L76" s="16"/>
      <c r="M76" s="16"/>
      <c r="N76" s="16"/>
      <c r="O76" s="15"/>
      <c r="P76" s="16"/>
    </row>
    <row r="77" spans="2:16" ht="12.75" thickBot="1" x14ac:dyDescent="0.2">
      <c r="C77" s="16"/>
      <c r="D77" s="16"/>
      <c r="E77" s="16"/>
      <c r="F77" s="16"/>
      <c r="G77" s="16"/>
      <c r="H77" s="16"/>
      <c r="I77" s="16"/>
      <c r="J77" s="16"/>
      <c r="K77" s="16"/>
    </row>
    <row r="78" spans="2:16" x14ac:dyDescent="0.15">
      <c r="C78" s="16"/>
      <c r="D78" s="16"/>
      <c r="E78" s="16"/>
      <c r="F78" s="37" t="s">
        <v>210</v>
      </c>
      <c r="G78" s="16"/>
      <c r="H78" s="16"/>
      <c r="I78" s="16"/>
      <c r="J78" s="75" t="s">
        <v>211</v>
      </c>
      <c r="K78" s="16"/>
    </row>
    <row r="79" spans="2:16" x14ac:dyDescent="0.15">
      <c r="C79" s="16"/>
      <c r="D79" s="16"/>
      <c r="E79" s="16"/>
      <c r="F79" s="38" t="s">
        <v>212</v>
      </c>
      <c r="G79" s="16"/>
      <c r="H79" s="16"/>
      <c r="I79" s="16"/>
      <c r="J79" s="76" t="s">
        <v>213</v>
      </c>
      <c r="K79" s="16"/>
    </row>
    <row r="80" spans="2:16" x14ac:dyDescent="0.15">
      <c r="C80" s="16"/>
      <c r="D80" s="16"/>
      <c r="E80" s="16"/>
      <c r="F80" s="60" t="s">
        <v>208</v>
      </c>
      <c r="G80" s="16"/>
      <c r="H80" s="16"/>
      <c r="I80" s="16"/>
      <c r="J80" s="77" t="s">
        <v>208</v>
      </c>
      <c r="K80" s="16"/>
    </row>
    <row r="81" spans="2:13" ht="12.75" thickBot="1" x14ac:dyDescent="0.2">
      <c r="C81" s="16"/>
      <c r="D81" s="16"/>
      <c r="E81" s="16"/>
      <c r="F81" s="1673"/>
      <c r="G81" s="16"/>
      <c r="H81" s="16"/>
      <c r="I81" s="16"/>
      <c r="J81" s="31"/>
      <c r="K81" s="16"/>
    </row>
    <row r="82" spans="2:13" x14ac:dyDescent="0.15">
      <c r="C82" s="16"/>
      <c r="D82" s="16"/>
      <c r="E82" s="16"/>
      <c r="F82" s="16"/>
      <c r="G82" s="16"/>
      <c r="H82" s="16"/>
      <c r="I82" s="16"/>
      <c r="J82" s="31"/>
      <c r="K82" s="16"/>
    </row>
    <row r="83" spans="2:13" ht="12.75" thickBot="1" x14ac:dyDescent="0.2">
      <c r="C83" s="16"/>
      <c r="D83" s="16"/>
      <c r="E83" s="16"/>
      <c r="F83" s="16"/>
      <c r="G83" s="16"/>
      <c r="H83" s="16"/>
      <c r="I83" s="16"/>
      <c r="J83" s="952">
        <f>IF(E16="-",-G76,(C76+F81)*E16-G76)</f>
        <v>0</v>
      </c>
      <c r="K83" s="16"/>
    </row>
    <row r="84" spans="2:13" x14ac:dyDescent="0.15">
      <c r="C84" s="16"/>
      <c r="D84" s="16"/>
      <c r="E84" s="16"/>
      <c r="F84" s="16"/>
      <c r="G84" s="16"/>
      <c r="H84" s="16"/>
      <c r="I84" s="16"/>
      <c r="J84" s="16"/>
      <c r="K84" s="16"/>
    </row>
    <row r="85" spans="2:13" x14ac:dyDescent="0.15">
      <c r="B85" s="1" t="s">
        <v>214</v>
      </c>
      <c r="C85" s="16"/>
      <c r="D85" s="16"/>
      <c r="E85" s="16"/>
      <c r="F85" s="16"/>
      <c r="G85" s="16"/>
      <c r="H85" s="16"/>
      <c r="I85" s="16"/>
      <c r="J85" s="16"/>
      <c r="K85" s="16"/>
    </row>
    <row r="86" spans="2:13" ht="12.75" thickBot="1" x14ac:dyDescent="0.2">
      <c r="D86" s="1" t="s">
        <v>215</v>
      </c>
      <c r="M86" s="16"/>
    </row>
    <row r="87" spans="2:13" x14ac:dyDescent="0.15">
      <c r="B87" s="78" t="s">
        <v>216</v>
      </c>
      <c r="C87" s="79"/>
      <c r="D87" s="1675">
        <f>I26</f>
        <v>0</v>
      </c>
      <c r="E87" s="15"/>
      <c r="F87" s="16"/>
      <c r="M87" s="16"/>
    </row>
    <row r="88" spans="2:13" x14ac:dyDescent="0.15">
      <c r="B88" s="42" t="s">
        <v>217</v>
      </c>
      <c r="C88" s="81"/>
      <c r="D88" s="953">
        <f>G41</f>
        <v>0</v>
      </c>
      <c r="E88" s="15"/>
      <c r="F88" s="16"/>
      <c r="M88" s="16"/>
    </row>
    <row r="89" spans="2:13" x14ac:dyDescent="0.15">
      <c r="B89" s="42" t="s">
        <v>218</v>
      </c>
      <c r="C89" s="81"/>
      <c r="D89" s="953">
        <f>J68</f>
        <v>0</v>
      </c>
      <c r="E89" s="15"/>
      <c r="F89" s="16"/>
      <c r="M89" s="16"/>
    </row>
    <row r="90" spans="2:13" x14ac:dyDescent="0.15">
      <c r="B90" s="42" t="s">
        <v>219</v>
      </c>
      <c r="C90" s="83"/>
      <c r="D90" s="1676">
        <f>J83</f>
        <v>0</v>
      </c>
      <c r="E90" s="15"/>
      <c r="F90" s="16"/>
      <c r="M90" s="16"/>
    </row>
    <row r="91" spans="2:13" ht="12.75" thickBot="1" x14ac:dyDescent="0.2">
      <c r="B91" s="85" t="s">
        <v>220</v>
      </c>
      <c r="C91" s="86"/>
      <c r="D91" s="949">
        <f>SUM(D87:D90)</f>
        <v>0</v>
      </c>
      <c r="E91" s="15"/>
      <c r="F91" s="16"/>
      <c r="M91" s="16"/>
    </row>
    <row r="92" spans="2:13" x14ac:dyDescent="0.15">
      <c r="M92" s="16"/>
    </row>
    <row r="93" spans="2:13" hidden="1" x14ac:dyDescent="0.15">
      <c r="B93" s="1" t="s">
        <v>221</v>
      </c>
    </row>
    <row r="94" spans="2:13" hidden="1" x14ac:dyDescent="0.15">
      <c r="B94" s="1" t="s">
        <v>222</v>
      </c>
    </row>
    <row r="95" spans="2:13" hidden="1" x14ac:dyDescent="0.15">
      <c r="B95" s="962"/>
      <c r="C95" s="17" t="s">
        <v>112</v>
      </c>
      <c r="D95" s="17" t="s">
        <v>181</v>
      </c>
      <c r="E95" s="17" t="s">
        <v>223</v>
      </c>
      <c r="F95" s="964" t="s">
        <v>224</v>
      </c>
      <c r="G95" s="18" t="s">
        <v>225</v>
      </c>
      <c r="H95" s="5" t="s">
        <v>226</v>
      </c>
    </row>
    <row r="96" spans="2:13" hidden="1" x14ac:dyDescent="0.15">
      <c r="B96" s="39" t="s">
        <v>227</v>
      </c>
      <c r="C96" s="20" t="s">
        <v>228</v>
      </c>
      <c r="D96" s="20" t="s">
        <v>229</v>
      </c>
      <c r="E96" s="20" t="s">
        <v>230</v>
      </c>
      <c r="F96" s="7" t="s">
        <v>231</v>
      </c>
      <c r="G96" s="21" t="s">
        <v>232</v>
      </c>
      <c r="H96" s="8"/>
    </row>
    <row r="97" spans="2:10" hidden="1" x14ac:dyDescent="0.15">
      <c r="B97" s="39"/>
      <c r="C97" s="20"/>
      <c r="D97" s="20"/>
      <c r="E97" s="20" t="s">
        <v>190</v>
      </c>
      <c r="F97" s="7" t="s">
        <v>233</v>
      </c>
      <c r="G97" s="21"/>
      <c r="H97" s="8" t="s">
        <v>234</v>
      </c>
    </row>
    <row r="98" spans="2:10" hidden="1" x14ac:dyDescent="0.15">
      <c r="B98" s="39"/>
      <c r="C98" s="20" t="s">
        <v>235</v>
      </c>
      <c r="D98" s="20" t="s">
        <v>236</v>
      </c>
      <c r="E98" s="20" t="s">
        <v>237</v>
      </c>
      <c r="F98" s="67" t="s">
        <v>238</v>
      </c>
      <c r="G98" s="40" t="s">
        <v>238</v>
      </c>
      <c r="H98" s="41" t="s">
        <v>195</v>
      </c>
    </row>
    <row r="99" spans="2:10" hidden="1" x14ac:dyDescent="0.15">
      <c r="B99" s="27"/>
      <c r="C99" s="87"/>
      <c r="D99" s="88"/>
      <c r="E99" s="55"/>
      <c r="F99" s="89">
        <f>(C99+D99)*E99</f>
        <v>0</v>
      </c>
      <c r="G99" s="90"/>
      <c r="H99" s="31"/>
    </row>
    <row r="100" spans="2:10" hidden="1" x14ac:dyDescent="0.15">
      <c r="B100" s="42"/>
      <c r="C100" s="30"/>
      <c r="D100" s="88"/>
      <c r="E100" s="55"/>
      <c r="F100" s="89">
        <f>(C100+D100)*E100</f>
        <v>0</v>
      </c>
      <c r="G100" s="91"/>
      <c r="H100" s="31"/>
    </row>
    <row r="101" spans="2:10" ht="12.75" hidden="1" thickBot="1" x14ac:dyDescent="0.2">
      <c r="B101" s="92" t="s">
        <v>239</v>
      </c>
      <c r="C101" s="57"/>
      <c r="D101" s="57"/>
      <c r="E101" s="58"/>
      <c r="F101" s="93">
        <f>SUM(F99:F100)</f>
        <v>0</v>
      </c>
      <c r="G101" s="94">
        <f>SUM(G99:G100)</f>
        <v>0</v>
      </c>
      <c r="H101" s="44">
        <f>IF(E16="-",-G101,F101*E16-G101)</f>
        <v>0</v>
      </c>
    </row>
    <row r="102" spans="2:10" hidden="1" x14ac:dyDescent="0.15">
      <c r="F102" s="1" t="s">
        <v>240</v>
      </c>
    </row>
    <row r="104" spans="2:10" hidden="1" x14ac:dyDescent="0.15">
      <c r="B104" s="1" t="s">
        <v>241</v>
      </c>
    </row>
    <row r="105" spans="2:10" hidden="1" x14ac:dyDescent="0.15">
      <c r="B105" s="1" t="s">
        <v>242</v>
      </c>
    </row>
    <row r="106" spans="2:10" hidden="1" x14ac:dyDescent="0.15">
      <c r="B106" s="95"/>
      <c r="C106" s="62" t="s">
        <v>243</v>
      </c>
      <c r="D106" s="47"/>
      <c r="E106" s="49"/>
      <c r="F106" s="62" t="s">
        <v>244</v>
      </c>
      <c r="G106" s="47"/>
      <c r="H106" s="49"/>
      <c r="I106" s="62" t="s">
        <v>245</v>
      </c>
      <c r="J106" s="47"/>
    </row>
    <row r="107" spans="2:10" hidden="1" x14ac:dyDescent="0.15">
      <c r="B107" s="96" t="s">
        <v>246</v>
      </c>
      <c r="C107" s="50" t="s">
        <v>247</v>
      </c>
      <c r="D107" s="50" t="s">
        <v>248</v>
      </c>
      <c r="E107" s="50" t="s">
        <v>249</v>
      </c>
      <c r="F107" s="50" t="s">
        <v>250</v>
      </c>
      <c r="G107" s="50" t="s">
        <v>251</v>
      </c>
      <c r="H107" s="50" t="s">
        <v>252</v>
      </c>
      <c r="I107" s="50" t="s">
        <v>253</v>
      </c>
      <c r="J107" s="50" t="s">
        <v>254</v>
      </c>
    </row>
    <row r="108" spans="2:10" hidden="1" x14ac:dyDescent="0.15">
      <c r="B108" s="96"/>
      <c r="C108" s="50" t="s">
        <v>255</v>
      </c>
      <c r="D108" s="50" t="s">
        <v>256</v>
      </c>
      <c r="E108" s="50" t="s">
        <v>257</v>
      </c>
      <c r="F108" s="50" t="s">
        <v>258</v>
      </c>
      <c r="G108" s="50" t="s">
        <v>259</v>
      </c>
      <c r="H108" s="50" t="s">
        <v>260</v>
      </c>
      <c r="I108" s="50" t="s">
        <v>261</v>
      </c>
      <c r="J108" s="50" t="s">
        <v>262</v>
      </c>
    </row>
    <row r="109" spans="2:10" hidden="1" x14ac:dyDescent="0.15">
      <c r="B109" s="96"/>
      <c r="C109" s="50" t="s">
        <v>263</v>
      </c>
      <c r="D109" s="50" t="s">
        <v>264</v>
      </c>
      <c r="E109" s="50" t="s">
        <v>265</v>
      </c>
      <c r="F109" s="50" t="s">
        <v>263</v>
      </c>
      <c r="G109" s="50" t="s">
        <v>264</v>
      </c>
      <c r="H109" s="50" t="s">
        <v>265</v>
      </c>
      <c r="I109" s="50" t="s">
        <v>266</v>
      </c>
      <c r="J109" s="50" t="s">
        <v>267</v>
      </c>
    </row>
    <row r="110" spans="2:10" hidden="1" x14ac:dyDescent="0.15">
      <c r="B110" s="27"/>
      <c r="C110" s="87"/>
      <c r="D110" s="97"/>
      <c r="E110" s="29">
        <f>+C110*D110*I118/1000</f>
        <v>0</v>
      </c>
      <c r="F110" s="98"/>
      <c r="G110" s="99"/>
      <c r="H110" s="29">
        <f>+F110*G110*I118/1000</f>
        <v>0</v>
      </c>
      <c r="I110" s="98"/>
      <c r="J110" s="99"/>
    </row>
    <row r="111" spans="2:10" hidden="1" x14ac:dyDescent="0.15">
      <c r="B111" s="42"/>
      <c r="C111" s="30"/>
      <c r="D111" s="55"/>
      <c r="E111" s="29">
        <f>+C111*D111*I119/1000</f>
        <v>0</v>
      </c>
      <c r="F111" s="89"/>
      <c r="G111" s="29"/>
      <c r="H111" s="29">
        <f>+F111*G111*I119/1000</f>
        <v>0</v>
      </c>
      <c r="I111" s="89"/>
      <c r="J111" s="29"/>
    </row>
    <row r="112" spans="2:10" ht="12.75" hidden="1" thickBot="1" x14ac:dyDescent="0.2">
      <c r="B112" s="43" t="s">
        <v>174</v>
      </c>
      <c r="C112" s="58">
        <f t="shared" ref="C112:H112" si="1">SUM(C110:C111)</f>
        <v>0</v>
      </c>
      <c r="D112" s="58">
        <f t="shared" si="1"/>
        <v>0</v>
      </c>
      <c r="E112" s="100">
        <f t="shared" si="1"/>
        <v>0</v>
      </c>
      <c r="F112" s="34">
        <f t="shared" si="1"/>
        <v>0</v>
      </c>
      <c r="G112" s="34">
        <f t="shared" si="1"/>
        <v>0</v>
      </c>
      <c r="H112" s="100">
        <f t="shared" si="1"/>
        <v>0</v>
      </c>
      <c r="I112" s="34"/>
      <c r="J112" s="100"/>
    </row>
    <row r="113" spans="2:10" hidden="1" x14ac:dyDescent="0.15">
      <c r="E113" s="1" t="s">
        <v>268</v>
      </c>
      <c r="H113" s="1" t="s">
        <v>269</v>
      </c>
    </row>
    <row r="114" spans="2:10" hidden="1" x14ac:dyDescent="0.15">
      <c r="H114" s="47"/>
      <c r="I114" s="101" t="s">
        <v>270</v>
      </c>
      <c r="J114" s="102" t="s">
        <v>271</v>
      </c>
    </row>
    <row r="115" spans="2:10" hidden="1" x14ac:dyDescent="0.15">
      <c r="H115" s="10" t="s">
        <v>272</v>
      </c>
      <c r="I115" s="50" t="s">
        <v>273</v>
      </c>
      <c r="J115" s="11"/>
    </row>
    <row r="116" spans="2:10" hidden="1" x14ac:dyDescent="0.15">
      <c r="H116" s="10" t="s">
        <v>274</v>
      </c>
      <c r="I116" s="50"/>
      <c r="J116" s="11" t="s">
        <v>275</v>
      </c>
    </row>
    <row r="117" spans="2:10" hidden="1" x14ac:dyDescent="0.15">
      <c r="H117" s="10" t="s">
        <v>265</v>
      </c>
      <c r="I117" s="24" t="s">
        <v>120</v>
      </c>
      <c r="J117" s="12" t="s">
        <v>276</v>
      </c>
    </row>
    <row r="118" spans="2:10" hidden="1" x14ac:dyDescent="0.15">
      <c r="H118" s="89">
        <f>+I110*J110*I118/1000</f>
        <v>0</v>
      </c>
      <c r="I118" s="68"/>
      <c r="J118" s="103"/>
    </row>
    <row r="119" spans="2:10" hidden="1" x14ac:dyDescent="0.15">
      <c r="H119" s="89">
        <f>+I111*J111*I119/1000</f>
        <v>0</v>
      </c>
      <c r="I119" s="68"/>
      <c r="J119" s="103"/>
    </row>
    <row r="120" spans="2:10" ht="12.75" hidden="1" thickBot="1" x14ac:dyDescent="0.2">
      <c r="H120" s="104">
        <f>SUM(H118:H119)</f>
        <v>0</v>
      </c>
      <c r="I120" s="73">
        <f>SUM(I118:I119)</f>
        <v>0</v>
      </c>
      <c r="J120" s="44">
        <f>+E112+H112-H120</f>
        <v>0</v>
      </c>
    </row>
    <row r="121" spans="2:10" hidden="1" x14ac:dyDescent="0.15">
      <c r="H121" s="1" t="s">
        <v>277</v>
      </c>
    </row>
    <row r="122" spans="2:10" hidden="1" x14ac:dyDescent="0.15">
      <c r="B122" s="1" t="s">
        <v>278</v>
      </c>
    </row>
    <row r="123" spans="2:10" ht="13.5" hidden="1" customHeight="1" x14ac:dyDescent="0.15">
      <c r="B123" s="95"/>
      <c r="C123" s="974" t="s">
        <v>279</v>
      </c>
      <c r="D123" s="975"/>
      <c r="E123" s="976"/>
      <c r="F123" s="974" t="s">
        <v>280</v>
      </c>
      <c r="G123" s="975"/>
      <c r="H123" s="976"/>
      <c r="I123" s="17" t="s">
        <v>281</v>
      </c>
      <c r="J123" s="5" t="s">
        <v>271</v>
      </c>
    </row>
    <row r="124" spans="2:10" hidden="1" x14ac:dyDescent="0.15">
      <c r="B124" s="39" t="s">
        <v>227</v>
      </c>
      <c r="C124" s="20" t="s">
        <v>282</v>
      </c>
      <c r="D124" s="20" t="s">
        <v>283</v>
      </c>
      <c r="E124" s="20" t="s">
        <v>249</v>
      </c>
      <c r="F124" s="20" t="s">
        <v>284</v>
      </c>
      <c r="G124" s="20" t="s">
        <v>285</v>
      </c>
      <c r="H124" s="20" t="s">
        <v>286</v>
      </c>
      <c r="I124" s="20" t="s">
        <v>273</v>
      </c>
      <c r="J124" s="8"/>
    </row>
    <row r="125" spans="2:10" hidden="1" x14ac:dyDescent="0.15">
      <c r="B125" s="39"/>
      <c r="C125" s="20" t="s">
        <v>287</v>
      </c>
      <c r="D125" s="20" t="s">
        <v>288</v>
      </c>
      <c r="E125" s="20" t="s">
        <v>289</v>
      </c>
      <c r="F125" s="20" t="s">
        <v>290</v>
      </c>
      <c r="G125" s="20" t="s">
        <v>262</v>
      </c>
      <c r="H125" s="20" t="s">
        <v>291</v>
      </c>
      <c r="I125" s="20"/>
      <c r="J125" s="8" t="s">
        <v>292</v>
      </c>
    </row>
    <row r="126" spans="2:10" hidden="1" x14ac:dyDescent="0.15">
      <c r="B126" s="39"/>
      <c r="C126" s="20" t="s">
        <v>293</v>
      </c>
      <c r="D126" s="20" t="s">
        <v>294</v>
      </c>
      <c r="E126" s="20" t="s">
        <v>194</v>
      </c>
      <c r="F126" s="20" t="s">
        <v>295</v>
      </c>
      <c r="G126" s="20" t="s">
        <v>296</v>
      </c>
      <c r="H126" s="20" t="s">
        <v>194</v>
      </c>
      <c r="I126" s="53" t="s">
        <v>297</v>
      </c>
      <c r="J126" s="41" t="s">
        <v>298</v>
      </c>
    </row>
    <row r="127" spans="2:10" hidden="1" x14ac:dyDescent="0.15">
      <c r="B127" s="27"/>
      <c r="C127" s="29"/>
      <c r="D127" s="29"/>
      <c r="E127" s="29">
        <f>C127*D127*I127/1000</f>
        <v>0</v>
      </c>
      <c r="F127" s="55"/>
      <c r="G127" s="29"/>
      <c r="H127" s="29">
        <f>+F127*G127*I127/1000</f>
        <v>0</v>
      </c>
      <c r="I127" s="68"/>
      <c r="J127" s="103"/>
    </row>
    <row r="128" spans="2:10" hidden="1" x14ac:dyDescent="0.15">
      <c r="B128" s="42"/>
      <c r="C128" s="29"/>
      <c r="D128" s="29"/>
      <c r="E128" s="29">
        <f>C128*D128*I128/1000</f>
        <v>0</v>
      </c>
      <c r="F128" s="55"/>
      <c r="G128" s="29"/>
      <c r="H128" s="29">
        <f>+F128*G128*I128/1000</f>
        <v>0</v>
      </c>
      <c r="I128" s="68"/>
      <c r="J128" s="103"/>
    </row>
    <row r="129" spans="2:10" ht="12.75" hidden="1" thickBot="1" x14ac:dyDescent="0.2">
      <c r="B129" s="92" t="s">
        <v>239</v>
      </c>
      <c r="C129" s="34"/>
      <c r="D129" s="34"/>
      <c r="E129" s="100">
        <f>SUM(E127:E128)</f>
        <v>0</v>
      </c>
      <c r="F129" s="58"/>
      <c r="G129" s="34"/>
      <c r="H129" s="100">
        <f>SUM(H127:H128)</f>
        <v>0</v>
      </c>
      <c r="I129" s="73">
        <f>SUM(I127:I128)</f>
        <v>0</v>
      </c>
      <c r="J129" s="44">
        <f>+E129-H129</f>
        <v>0</v>
      </c>
    </row>
    <row r="130" spans="2:10" hidden="1" x14ac:dyDescent="0.15">
      <c r="E130" s="1" t="s">
        <v>299</v>
      </c>
      <c r="H130" s="1" t="s">
        <v>300</v>
      </c>
    </row>
    <row r="131" spans="2:10" hidden="1" x14ac:dyDescent="0.15">
      <c r="F131" s="16"/>
    </row>
    <row r="132" spans="2:10" hidden="1" x14ac:dyDescent="0.15">
      <c r="B132" s="1" t="s">
        <v>301</v>
      </c>
    </row>
    <row r="133" spans="2:10" ht="13.5" hidden="1" customHeight="1" x14ac:dyDescent="0.15">
      <c r="B133" s="95"/>
      <c r="C133" s="974" t="s">
        <v>302</v>
      </c>
      <c r="D133" s="975"/>
      <c r="E133" s="976"/>
      <c r="F133" s="974" t="s">
        <v>303</v>
      </c>
      <c r="G133" s="975"/>
      <c r="H133" s="976"/>
      <c r="I133" s="17" t="s">
        <v>281</v>
      </c>
      <c r="J133" s="5" t="s">
        <v>271</v>
      </c>
    </row>
    <row r="134" spans="2:10" hidden="1" x14ac:dyDescent="0.15">
      <c r="B134" s="96" t="s">
        <v>246</v>
      </c>
      <c r="C134" s="20" t="s">
        <v>304</v>
      </c>
      <c r="D134" s="20" t="s">
        <v>305</v>
      </c>
      <c r="E134" s="20" t="s">
        <v>249</v>
      </c>
      <c r="F134" s="20" t="s">
        <v>306</v>
      </c>
      <c r="G134" s="20" t="s">
        <v>307</v>
      </c>
      <c r="H134" s="20" t="s">
        <v>308</v>
      </c>
      <c r="I134" s="20" t="s">
        <v>309</v>
      </c>
      <c r="J134" s="8"/>
    </row>
    <row r="135" spans="2:10" hidden="1" x14ac:dyDescent="0.15">
      <c r="B135" s="96"/>
      <c r="C135" s="20"/>
      <c r="D135" s="20" t="s">
        <v>310</v>
      </c>
      <c r="E135" s="20" t="s">
        <v>311</v>
      </c>
      <c r="F135" s="20"/>
      <c r="G135" s="20" t="s">
        <v>312</v>
      </c>
      <c r="H135" s="20" t="s">
        <v>313</v>
      </c>
      <c r="I135" s="20"/>
      <c r="J135" s="8" t="s">
        <v>314</v>
      </c>
    </row>
    <row r="136" spans="2:10" hidden="1" x14ac:dyDescent="0.15">
      <c r="B136" s="22"/>
      <c r="C136" s="20" t="s">
        <v>315</v>
      </c>
      <c r="D136" s="20" t="s">
        <v>316</v>
      </c>
      <c r="E136" s="20" t="s">
        <v>194</v>
      </c>
      <c r="F136" s="20" t="s">
        <v>317</v>
      </c>
      <c r="G136" s="20" t="s">
        <v>318</v>
      </c>
      <c r="H136" s="20" t="s">
        <v>319</v>
      </c>
      <c r="I136" s="53" t="s">
        <v>320</v>
      </c>
      <c r="J136" s="41" t="s">
        <v>298</v>
      </c>
    </row>
    <row r="137" spans="2:10" hidden="1" x14ac:dyDescent="0.15">
      <c r="B137" s="13"/>
      <c r="C137" s="99"/>
      <c r="D137" s="99"/>
      <c r="E137" s="29">
        <f>C137*D137*I137/1000</f>
        <v>0</v>
      </c>
      <c r="F137" s="97"/>
      <c r="G137" s="99"/>
      <c r="H137" s="29">
        <f>+F137*G137*I137/1000</f>
        <v>0</v>
      </c>
      <c r="I137" s="105"/>
      <c r="J137" s="103"/>
    </row>
    <row r="138" spans="2:10" hidden="1" x14ac:dyDescent="0.15">
      <c r="B138" s="13"/>
      <c r="C138" s="99"/>
      <c r="D138" s="99"/>
      <c r="E138" s="29">
        <f>C138*D138*I138/1000</f>
        <v>0</v>
      </c>
      <c r="F138" s="97"/>
      <c r="G138" s="99"/>
      <c r="H138" s="29">
        <f>+F138*G138*I138/1000</f>
        <v>0</v>
      </c>
      <c r="I138" s="105"/>
      <c r="J138" s="103"/>
    </row>
    <row r="139" spans="2:10" ht="12.75" hidden="1" thickBot="1" x14ac:dyDescent="0.2">
      <c r="B139" s="43" t="s">
        <v>174</v>
      </c>
      <c r="C139" s="34"/>
      <c r="D139" s="34"/>
      <c r="E139" s="100">
        <f>SUM(E137:E138)</f>
        <v>0</v>
      </c>
      <c r="F139" s="58"/>
      <c r="G139" s="34"/>
      <c r="H139" s="100">
        <f>SUM(H137:H138)</f>
        <v>0</v>
      </c>
      <c r="I139" s="73">
        <f>SUM(I137:I137)</f>
        <v>0</v>
      </c>
      <c r="J139" s="44">
        <f>+E139-H139</f>
        <v>0</v>
      </c>
    </row>
    <row r="140" spans="2:10" hidden="1" x14ac:dyDescent="0.15">
      <c r="E140" s="1" t="s">
        <v>299</v>
      </c>
      <c r="H140" s="1" t="s">
        <v>300</v>
      </c>
    </row>
    <row r="141" spans="2:10" hidden="1" x14ac:dyDescent="0.15">
      <c r="F141" s="16"/>
    </row>
    <row r="142" spans="2:10" hidden="1" x14ac:dyDescent="0.15">
      <c r="B142" s="1" t="s">
        <v>321</v>
      </c>
    </row>
    <row r="143" spans="2:10" ht="12.75" hidden="1" thickBot="1" x14ac:dyDescent="0.2">
      <c r="C143" s="106" t="s">
        <v>322</v>
      </c>
      <c r="D143" s="107"/>
      <c r="E143" s="108"/>
    </row>
    <row r="144" spans="2:10" hidden="1" x14ac:dyDescent="0.15">
      <c r="C144" s="15"/>
      <c r="D144" s="15"/>
      <c r="E144" s="15"/>
      <c r="I144" s="109"/>
    </row>
    <row r="145" spans="2:10" hidden="1" x14ac:dyDescent="0.15">
      <c r="B145" s="1" t="s">
        <v>323</v>
      </c>
    </row>
    <row r="146" spans="2:10" hidden="1" x14ac:dyDescent="0.15">
      <c r="B146" s="962" t="s">
        <v>324</v>
      </c>
      <c r="C146" s="17" t="s">
        <v>112</v>
      </c>
      <c r="D146" s="17" t="s">
        <v>325</v>
      </c>
      <c r="E146" s="964" t="s">
        <v>326</v>
      </c>
      <c r="F146" s="17" t="s">
        <v>327</v>
      </c>
      <c r="G146" s="17" t="s">
        <v>328</v>
      </c>
      <c r="H146" s="18" t="s">
        <v>329</v>
      </c>
      <c r="I146" s="17" t="s">
        <v>330</v>
      </c>
      <c r="J146" s="5" t="s">
        <v>132</v>
      </c>
    </row>
    <row r="147" spans="2:10" hidden="1" x14ac:dyDescent="0.15">
      <c r="B147" s="6" t="s">
        <v>139</v>
      </c>
      <c r="C147" s="20" t="s">
        <v>331</v>
      </c>
      <c r="D147" s="20" t="s">
        <v>332</v>
      </c>
      <c r="E147" s="7" t="s">
        <v>333</v>
      </c>
      <c r="F147" s="20" t="s">
        <v>334</v>
      </c>
      <c r="G147" s="20" t="s">
        <v>335</v>
      </c>
      <c r="H147" s="21" t="s">
        <v>336</v>
      </c>
      <c r="I147" s="20" t="s">
        <v>337</v>
      </c>
      <c r="J147" s="8" t="s">
        <v>138</v>
      </c>
    </row>
    <row r="148" spans="2:10" hidden="1" x14ac:dyDescent="0.15">
      <c r="B148" s="39"/>
      <c r="C148" s="20" t="s">
        <v>338</v>
      </c>
      <c r="D148" s="20" t="s">
        <v>339</v>
      </c>
      <c r="E148" s="7" t="s">
        <v>141</v>
      </c>
      <c r="F148" s="20"/>
      <c r="G148" s="20"/>
      <c r="H148" s="21" t="s">
        <v>340</v>
      </c>
      <c r="I148" s="20" t="s">
        <v>341</v>
      </c>
      <c r="J148" s="8" t="s">
        <v>342</v>
      </c>
    </row>
    <row r="149" spans="2:10" hidden="1" x14ac:dyDescent="0.15">
      <c r="B149" s="39"/>
      <c r="C149" s="53" t="s">
        <v>343</v>
      </c>
      <c r="D149" s="53" t="s">
        <v>169</v>
      </c>
      <c r="E149" s="67" t="s">
        <v>208</v>
      </c>
      <c r="F149" s="53" t="s">
        <v>344</v>
      </c>
      <c r="G149" s="53" t="s">
        <v>344</v>
      </c>
      <c r="H149" s="40" t="s">
        <v>345</v>
      </c>
      <c r="I149" s="53" t="s">
        <v>208</v>
      </c>
      <c r="J149" s="41" t="s">
        <v>208</v>
      </c>
    </row>
    <row r="150" spans="2:10" s="110" customFormat="1" hidden="1" x14ac:dyDescent="0.15">
      <c r="B150" s="111" t="s">
        <v>346</v>
      </c>
      <c r="C150" s="55"/>
      <c r="D150" s="55"/>
      <c r="E150" s="32">
        <f>C150*10*D150/1000</f>
        <v>0</v>
      </c>
      <c r="F150" s="55"/>
      <c r="G150" s="55"/>
      <c r="H150" s="112">
        <f>+C150-F150+G150</f>
        <v>0</v>
      </c>
      <c r="I150" s="55">
        <f>D150*10*H150/1000</f>
        <v>0</v>
      </c>
      <c r="J150" s="31"/>
    </row>
    <row r="151" spans="2:10" s="110" customFormat="1" hidden="1" x14ac:dyDescent="0.15">
      <c r="B151" s="111" t="s">
        <v>347</v>
      </c>
      <c r="C151" s="55"/>
      <c r="D151" s="55"/>
      <c r="E151" s="32">
        <f>C151*10*D151/1000</f>
        <v>0</v>
      </c>
      <c r="F151" s="55"/>
      <c r="G151" s="55"/>
      <c r="H151" s="112">
        <f>+C151-F151+G151</f>
        <v>0</v>
      </c>
      <c r="I151" s="55">
        <f>D151*10*H151/1000</f>
        <v>0</v>
      </c>
      <c r="J151" s="31"/>
    </row>
    <row r="152" spans="2:10" s="110" customFormat="1" hidden="1" x14ac:dyDescent="0.15">
      <c r="B152" s="111" t="s">
        <v>348</v>
      </c>
      <c r="C152" s="55"/>
      <c r="D152" s="55"/>
      <c r="E152" s="32">
        <f>C152*10*D152/1000</f>
        <v>0</v>
      </c>
      <c r="F152" s="55"/>
      <c r="G152" s="55"/>
      <c r="H152" s="112">
        <f>+C152-F152+G152</f>
        <v>0</v>
      </c>
      <c r="I152" s="55">
        <f>D152*10*H152/1000</f>
        <v>0</v>
      </c>
      <c r="J152" s="31"/>
    </row>
    <row r="153" spans="2:10" s="110" customFormat="1" hidden="1" x14ac:dyDescent="0.15">
      <c r="B153" s="111" t="s">
        <v>349</v>
      </c>
      <c r="C153" s="55"/>
      <c r="D153" s="55"/>
      <c r="E153" s="32">
        <f>C153*10*D153/1000</f>
        <v>0</v>
      </c>
      <c r="F153" s="55"/>
      <c r="G153" s="55"/>
      <c r="H153" s="112">
        <f>+C153-F153+G153</f>
        <v>0</v>
      </c>
      <c r="I153" s="55">
        <f>D153*10*H153/1000</f>
        <v>0</v>
      </c>
      <c r="J153" s="31"/>
    </row>
    <row r="154" spans="2:10" s="110" customFormat="1" ht="12.75" hidden="1" thickBot="1" x14ac:dyDescent="0.2">
      <c r="B154" s="113" t="s">
        <v>151</v>
      </c>
      <c r="C154" s="58"/>
      <c r="D154" s="58"/>
      <c r="E154" s="59">
        <f>SUM(E150:E153)</f>
        <v>0</v>
      </c>
      <c r="F154" s="59">
        <f>SUM(F150:F153)</f>
        <v>0</v>
      </c>
      <c r="G154" s="59">
        <f>SUM(G150:G153)</f>
        <v>0</v>
      </c>
      <c r="H154" s="114"/>
      <c r="I154" s="59">
        <f>SUM(I150:I153)</f>
        <v>0</v>
      </c>
      <c r="J154" s="44">
        <f>IF(E16="-",-I154,E154*E16-I154)</f>
        <v>0</v>
      </c>
    </row>
    <row r="155" spans="2:10" hidden="1" x14ac:dyDescent="0.15">
      <c r="E155" s="1" t="s">
        <v>350</v>
      </c>
      <c r="I155" s="15" t="s">
        <v>351</v>
      </c>
    </row>
    <row r="156" spans="2:10" hidden="1" x14ac:dyDescent="0.15">
      <c r="I156" s="15"/>
    </row>
    <row r="157" spans="2:10" hidden="1" x14ac:dyDescent="0.15">
      <c r="B157" s="1" t="s">
        <v>352</v>
      </c>
      <c r="C157" s="15"/>
      <c r="D157" s="15"/>
    </row>
    <row r="158" spans="2:10" hidden="1" x14ac:dyDescent="0.15">
      <c r="B158" s="962" t="s">
        <v>324</v>
      </c>
      <c r="C158" s="17" t="s">
        <v>112</v>
      </c>
      <c r="D158" s="17" t="s">
        <v>325</v>
      </c>
      <c r="E158" s="964" t="s">
        <v>223</v>
      </c>
      <c r="F158" s="18" t="s">
        <v>353</v>
      </c>
      <c r="G158" s="17" t="s">
        <v>354</v>
      </c>
      <c r="H158" s="5" t="s">
        <v>132</v>
      </c>
      <c r="I158" s="19"/>
      <c r="J158" s="15"/>
    </row>
    <row r="159" spans="2:10" hidden="1" x14ac:dyDescent="0.15">
      <c r="B159" s="6" t="s">
        <v>139</v>
      </c>
      <c r="C159" s="20" t="s">
        <v>331</v>
      </c>
      <c r="D159" s="20" t="s">
        <v>332</v>
      </c>
      <c r="E159" s="115" t="s">
        <v>355</v>
      </c>
      <c r="F159" s="21" t="s">
        <v>356</v>
      </c>
      <c r="G159" s="20" t="s">
        <v>355</v>
      </c>
      <c r="H159" s="8"/>
      <c r="I159" s="15"/>
      <c r="J159" s="15"/>
    </row>
    <row r="160" spans="2:10" hidden="1" x14ac:dyDescent="0.15">
      <c r="B160" s="39"/>
      <c r="C160" s="20" t="s">
        <v>338</v>
      </c>
      <c r="D160" s="20" t="s">
        <v>339</v>
      </c>
      <c r="E160" s="7" t="s">
        <v>141</v>
      </c>
      <c r="F160" s="21" t="s">
        <v>357</v>
      </c>
      <c r="G160" s="20" t="s">
        <v>358</v>
      </c>
      <c r="H160" s="8" t="s">
        <v>359</v>
      </c>
      <c r="I160" s="15"/>
      <c r="J160" s="15"/>
    </row>
    <row r="161" spans="2:13" hidden="1" x14ac:dyDescent="0.15">
      <c r="B161" s="39"/>
      <c r="C161" s="53" t="s">
        <v>360</v>
      </c>
      <c r="D161" s="53" t="s">
        <v>169</v>
      </c>
      <c r="E161" s="67" t="s">
        <v>238</v>
      </c>
      <c r="F161" s="40" t="s">
        <v>361</v>
      </c>
      <c r="G161" s="53" t="s">
        <v>208</v>
      </c>
      <c r="H161" s="41" t="s">
        <v>208</v>
      </c>
      <c r="I161" s="15"/>
      <c r="J161" s="15"/>
    </row>
    <row r="162" spans="2:13" hidden="1" x14ac:dyDescent="0.15">
      <c r="B162" s="13" t="s">
        <v>346</v>
      </c>
      <c r="C162" s="68"/>
      <c r="D162" s="55"/>
      <c r="E162" s="32">
        <f>C162*10*D162/1000</f>
        <v>0</v>
      </c>
      <c r="F162" s="112"/>
      <c r="G162" s="55">
        <f>F162*D162*10/1000</f>
        <v>0</v>
      </c>
      <c r="H162" s="31"/>
      <c r="I162" s="15"/>
      <c r="J162" s="15"/>
    </row>
    <row r="163" spans="2:13" hidden="1" x14ac:dyDescent="0.15">
      <c r="B163" s="13" t="s">
        <v>347</v>
      </c>
      <c r="C163" s="68"/>
      <c r="D163" s="55"/>
      <c r="E163" s="32">
        <f>C163*10*D163/1000</f>
        <v>0</v>
      </c>
      <c r="F163" s="112"/>
      <c r="G163" s="55">
        <f>F163*D163*10/1000</f>
        <v>0</v>
      </c>
      <c r="H163" s="31"/>
      <c r="I163" s="15"/>
      <c r="J163" s="15"/>
    </row>
    <row r="164" spans="2:13" hidden="1" x14ac:dyDescent="0.15">
      <c r="B164" s="13" t="s">
        <v>348</v>
      </c>
      <c r="C164" s="68"/>
      <c r="D164" s="55"/>
      <c r="E164" s="32">
        <f>C164*10*D164/1000</f>
        <v>0</v>
      </c>
      <c r="F164" s="112"/>
      <c r="G164" s="55">
        <f>F164*D164*10/1000</f>
        <v>0</v>
      </c>
      <c r="H164" s="31"/>
      <c r="I164" s="15"/>
      <c r="J164" s="15"/>
    </row>
    <row r="165" spans="2:13" hidden="1" x14ac:dyDescent="0.15">
      <c r="B165" s="13" t="s">
        <v>349</v>
      </c>
      <c r="C165" s="68"/>
      <c r="D165" s="55"/>
      <c r="E165" s="32">
        <f>C165*10*D165/1000</f>
        <v>0</v>
      </c>
      <c r="F165" s="112"/>
      <c r="G165" s="55">
        <f>F165*D165*10/1000</f>
        <v>0</v>
      </c>
      <c r="H165" s="31"/>
      <c r="I165" s="15"/>
      <c r="J165" s="15"/>
    </row>
    <row r="166" spans="2:13" ht="12.75" hidden="1" thickBot="1" x14ac:dyDescent="0.2">
      <c r="B166" s="33" t="s">
        <v>151</v>
      </c>
      <c r="C166" s="116"/>
      <c r="D166" s="58"/>
      <c r="E166" s="59">
        <f>SUM(E162:E165)</f>
        <v>0</v>
      </c>
      <c r="F166" s="114"/>
      <c r="G166" s="117">
        <f>SUM(G162:G165)</f>
        <v>0</v>
      </c>
      <c r="H166" s="44">
        <f>IF(E16="-",-G166,E166*E16-G166)</f>
        <v>0</v>
      </c>
      <c r="I166" s="15"/>
      <c r="J166" s="15"/>
    </row>
    <row r="167" spans="2:13" hidden="1" x14ac:dyDescent="0.15">
      <c r="E167" s="118" t="s">
        <v>362</v>
      </c>
      <c r="F167" s="118"/>
      <c r="G167" s="1" t="s">
        <v>363</v>
      </c>
    </row>
    <row r="168" spans="2:13" x14ac:dyDescent="0.15">
      <c r="B168" s="15"/>
      <c r="C168" s="15"/>
      <c r="D168" s="15"/>
    </row>
    <row r="169" spans="2:13" ht="12.75" thickBot="1" x14ac:dyDescent="0.2">
      <c r="B169" s="1" t="s">
        <v>364</v>
      </c>
      <c r="I169" s="1" t="s">
        <v>365</v>
      </c>
    </row>
    <row r="170" spans="2:13" x14ac:dyDescent="0.15">
      <c r="B170" s="78" t="s">
        <v>366</v>
      </c>
      <c r="C170" s="47"/>
      <c r="D170" s="47"/>
      <c r="E170" s="47"/>
      <c r="F170" s="47"/>
      <c r="G170" s="47"/>
      <c r="H170" s="49"/>
      <c r="I170" s="80">
        <f>+D91</f>
        <v>0</v>
      </c>
      <c r="J170" s="15"/>
      <c r="K170" s="15"/>
      <c r="L170" s="15"/>
      <c r="M170" s="15"/>
    </row>
    <row r="171" spans="2:13" x14ac:dyDescent="0.15">
      <c r="B171" s="42" t="s">
        <v>367</v>
      </c>
      <c r="C171" s="119"/>
      <c r="D171" s="119"/>
      <c r="E171" s="119"/>
      <c r="F171" s="119"/>
      <c r="G171" s="119"/>
      <c r="H171" s="72"/>
      <c r="I171" s="82">
        <f>+H101</f>
        <v>0</v>
      </c>
      <c r="J171" s="15"/>
      <c r="K171" s="15"/>
      <c r="L171" s="15"/>
      <c r="M171" s="16"/>
    </row>
    <row r="172" spans="2:13" x14ac:dyDescent="0.15">
      <c r="B172" s="42" t="s">
        <v>368</v>
      </c>
      <c r="C172" s="119"/>
      <c r="D172" s="119"/>
      <c r="E172" s="119"/>
      <c r="F172" s="119"/>
      <c r="G172" s="119"/>
      <c r="H172" s="72"/>
      <c r="I172" s="82">
        <f>+J129+J139</f>
        <v>0</v>
      </c>
      <c r="J172" s="15"/>
      <c r="K172" s="15"/>
      <c r="L172" s="15"/>
      <c r="M172" s="15"/>
    </row>
    <row r="173" spans="2:13" x14ac:dyDescent="0.15">
      <c r="B173" s="42" t="s">
        <v>369</v>
      </c>
      <c r="C173" s="119"/>
      <c r="D173" s="119"/>
      <c r="E173" s="119"/>
      <c r="F173" s="119"/>
      <c r="G173" s="119"/>
      <c r="H173" s="72"/>
      <c r="I173" s="82">
        <f>J154+H166</f>
        <v>0</v>
      </c>
      <c r="J173" s="15"/>
      <c r="K173" s="15"/>
      <c r="L173" s="15"/>
      <c r="M173" s="15"/>
    </row>
    <row r="174" spans="2:13" ht="12.75" thickBot="1" x14ac:dyDescent="0.2">
      <c r="B174" s="85"/>
      <c r="C174" s="120"/>
      <c r="D174" s="120" t="s">
        <v>370</v>
      </c>
      <c r="E174" s="120"/>
      <c r="F174" s="120"/>
      <c r="G174" s="120"/>
      <c r="H174" s="121"/>
      <c r="I174" s="44">
        <f>SUM(I170:I173)</f>
        <v>0</v>
      </c>
      <c r="J174" s="15"/>
      <c r="K174" s="15"/>
      <c r="L174" s="15"/>
      <c r="M174" s="15"/>
    </row>
    <row r="175" spans="2:13" ht="12.75" customHeight="1" x14ac:dyDescent="0.15">
      <c r="B175" s="15"/>
      <c r="C175" s="15"/>
      <c r="D175" s="15"/>
    </row>
    <row r="176" spans="2:13" x14ac:dyDescent="0.15">
      <c r="B176" s="1" t="s">
        <v>371</v>
      </c>
    </row>
    <row r="177" spans="2:12" ht="12.75" thickBot="1" x14ac:dyDescent="0.2">
      <c r="B177" s="1" t="s">
        <v>372</v>
      </c>
    </row>
    <row r="178" spans="2:12" x14ac:dyDescent="0.15">
      <c r="B178" s="962"/>
      <c r="C178" s="17" t="s">
        <v>373</v>
      </c>
      <c r="D178" s="17" t="s">
        <v>374</v>
      </c>
      <c r="E178" s="17" t="s">
        <v>375</v>
      </c>
      <c r="F178" s="17" t="s">
        <v>224</v>
      </c>
      <c r="G178" s="17" t="s">
        <v>354</v>
      </c>
      <c r="H178" s="17" t="s">
        <v>376</v>
      </c>
      <c r="I178" s="5" t="s">
        <v>226</v>
      </c>
      <c r="J178" s="19"/>
      <c r="K178" s="15"/>
      <c r="L178" s="15"/>
    </row>
    <row r="179" spans="2:12" x14ac:dyDescent="0.15">
      <c r="B179" s="39" t="s">
        <v>227</v>
      </c>
      <c r="C179" s="20" t="s">
        <v>377</v>
      </c>
      <c r="D179" s="20"/>
      <c r="E179" s="20" t="s">
        <v>378</v>
      </c>
      <c r="F179" s="20" t="s">
        <v>379</v>
      </c>
      <c r="G179" s="20" t="s">
        <v>380</v>
      </c>
      <c r="H179" s="20" t="s">
        <v>381</v>
      </c>
      <c r="I179" s="8" t="s">
        <v>138</v>
      </c>
      <c r="J179" s="15"/>
      <c r="K179" s="15"/>
      <c r="L179" s="15"/>
    </row>
    <row r="180" spans="2:12" x14ac:dyDescent="0.15">
      <c r="B180" s="39"/>
      <c r="C180" s="20" t="s">
        <v>190</v>
      </c>
      <c r="D180" s="122"/>
      <c r="E180" s="20" t="s">
        <v>141</v>
      </c>
      <c r="F180" s="20"/>
      <c r="G180" s="20"/>
      <c r="H180" s="20" t="s">
        <v>382</v>
      </c>
      <c r="I180" s="8" t="s">
        <v>383</v>
      </c>
      <c r="J180" s="15"/>
      <c r="K180" s="15"/>
      <c r="L180" s="15"/>
    </row>
    <row r="181" spans="2:12" x14ac:dyDescent="0.15">
      <c r="B181" s="39"/>
      <c r="C181" s="20" t="s">
        <v>384</v>
      </c>
      <c r="D181" s="123" t="s">
        <v>385</v>
      </c>
      <c r="E181" s="20" t="s">
        <v>386</v>
      </c>
      <c r="F181" s="20" t="s">
        <v>387</v>
      </c>
      <c r="G181" s="20" t="s">
        <v>387</v>
      </c>
      <c r="H181" s="20" t="s">
        <v>387</v>
      </c>
      <c r="I181" s="8" t="s">
        <v>208</v>
      </c>
      <c r="J181" s="15"/>
      <c r="K181" s="15"/>
      <c r="L181" s="15"/>
    </row>
    <row r="182" spans="2:12" x14ac:dyDescent="0.15">
      <c r="B182" s="39"/>
      <c r="C182" s="20"/>
      <c r="D182" s="123" t="s">
        <v>388</v>
      </c>
      <c r="E182" s="123" t="s">
        <v>388</v>
      </c>
      <c r="F182" s="123" t="s">
        <v>388</v>
      </c>
      <c r="G182" s="123" t="s">
        <v>388</v>
      </c>
      <c r="H182" s="123" t="s">
        <v>388</v>
      </c>
      <c r="I182" s="41"/>
      <c r="J182" s="15"/>
      <c r="K182" s="15"/>
      <c r="L182" s="15"/>
    </row>
    <row r="183" spans="2:12" x14ac:dyDescent="0.15">
      <c r="B183" s="313">
        <f>B14</f>
        <v>0</v>
      </c>
      <c r="C183" s="955">
        <f>D16</f>
        <v>0</v>
      </c>
      <c r="D183" s="56"/>
      <c r="E183" s="124">
        <f>C183*D183*10</f>
        <v>0</v>
      </c>
      <c r="F183" s="68"/>
      <c r="G183" s="68"/>
      <c r="H183" s="240">
        <f>G183-F183</f>
        <v>0</v>
      </c>
      <c r="I183" s="82">
        <f>+E183*H183/1000</f>
        <v>0</v>
      </c>
      <c r="J183" s="15"/>
      <c r="K183" s="16"/>
      <c r="L183" s="126"/>
    </row>
    <row r="184" spans="2:12" x14ac:dyDescent="0.15">
      <c r="B184" s="42"/>
      <c r="C184" s="55"/>
      <c r="D184" s="55"/>
      <c r="E184" s="124">
        <f>C184*10*D184</f>
        <v>0</v>
      </c>
      <c r="F184" s="68"/>
      <c r="G184" s="68"/>
      <c r="H184" s="125">
        <f>G184-F184</f>
        <v>0</v>
      </c>
      <c r="I184" s="82">
        <f>+E184*H184/1000</f>
        <v>0</v>
      </c>
      <c r="J184" s="15"/>
      <c r="K184" s="16"/>
      <c r="L184" s="126"/>
    </row>
    <row r="185" spans="2:12" ht="12.75" thickBot="1" x14ac:dyDescent="0.2">
      <c r="B185" s="43" t="s">
        <v>174</v>
      </c>
      <c r="C185" s="945">
        <f>SUM(C183:C184)</f>
        <v>0</v>
      </c>
      <c r="D185" s="128"/>
      <c r="E185" s="117">
        <f>SUM(E183:E184)</f>
        <v>0</v>
      </c>
      <c r="F185" s="58"/>
      <c r="G185" s="58"/>
      <c r="H185" s="895">
        <f>SUM(H183:H184)</f>
        <v>0</v>
      </c>
      <c r="I185" s="44">
        <f>SUM(I183:I184)</f>
        <v>0</v>
      </c>
      <c r="J185" s="15"/>
      <c r="K185" s="15"/>
      <c r="L185" s="15"/>
    </row>
    <row r="186" spans="2:12" ht="12.75" thickBot="1" x14ac:dyDescent="0.2">
      <c r="B186" s="15"/>
      <c r="C186" s="16"/>
      <c r="D186" s="16"/>
      <c r="E186" s="16"/>
      <c r="F186" s="16"/>
      <c r="G186" s="16"/>
      <c r="H186" s="16"/>
      <c r="I186" s="16"/>
      <c r="J186" s="15"/>
      <c r="K186" s="15"/>
      <c r="L186" s="15"/>
    </row>
    <row r="187" spans="2:12" ht="13.5" customHeight="1" x14ac:dyDescent="0.15">
      <c r="B187" s="95" t="s">
        <v>389</v>
      </c>
      <c r="C187" s="129"/>
      <c r="D187" s="977" t="s">
        <v>1622</v>
      </c>
      <c r="E187" s="978"/>
      <c r="F187" s="978"/>
      <c r="G187" s="979"/>
      <c r="H187" s="16"/>
      <c r="I187" s="16"/>
      <c r="J187" s="15"/>
      <c r="K187" s="15"/>
      <c r="L187" s="15"/>
    </row>
    <row r="188" spans="2:12" ht="13.5" customHeight="1" x14ac:dyDescent="0.15">
      <c r="B188" s="96" t="s">
        <v>390</v>
      </c>
      <c r="C188" s="130"/>
      <c r="D188" s="980"/>
      <c r="E188" s="981"/>
      <c r="F188" s="981"/>
      <c r="G188" s="982"/>
      <c r="H188" s="16"/>
      <c r="I188" s="16"/>
      <c r="J188" s="15"/>
      <c r="K188" s="15"/>
      <c r="L188" s="15"/>
    </row>
    <row r="189" spans="2:12" ht="26.45" customHeight="1" thickBot="1" x14ac:dyDescent="0.2">
      <c r="B189" s="131"/>
      <c r="C189" s="132"/>
      <c r="D189" s="983"/>
      <c r="E189" s="984"/>
      <c r="F189" s="984"/>
      <c r="G189" s="985"/>
      <c r="H189" s="16"/>
      <c r="I189" s="16"/>
      <c r="J189" s="15"/>
      <c r="K189" s="15"/>
      <c r="L189" s="15"/>
    </row>
    <row r="190" spans="2:12" ht="12.75" thickBot="1" x14ac:dyDescent="0.2">
      <c r="B190" s="15"/>
      <c r="C190" s="16"/>
      <c r="D190" s="16"/>
      <c r="E190" s="16"/>
      <c r="F190" s="15"/>
      <c r="G190" s="15"/>
      <c r="H190" s="16"/>
      <c r="I190" s="16"/>
      <c r="J190" s="15"/>
      <c r="K190" s="15"/>
      <c r="L190" s="15"/>
    </row>
    <row r="191" spans="2:12" ht="12" customHeight="1" x14ac:dyDescent="0.15">
      <c r="B191" s="95" t="s">
        <v>391</v>
      </c>
      <c r="C191" s="129"/>
      <c r="D191" s="965" t="s">
        <v>1626</v>
      </c>
      <c r="E191" s="966"/>
      <c r="F191" s="966"/>
      <c r="G191" s="967"/>
      <c r="H191" s="16"/>
      <c r="J191" s="15"/>
      <c r="K191" s="15"/>
      <c r="L191" s="15"/>
    </row>
    <row r="192" spans="2:12" x14ac:dyDescent="0.15">
      <c r="B192" s="96" t="s">
        <v>392</v>
      </c>
      <c r="C192" s="130"/>
      <c r="D192" s="968"/>
      <c r="E192" s="969"/>
      <c r="F192" s="969"/>
      <c r="G192" s="970"/>
      <c r="H192" s="16"/>
      <c r="K192" s="15"/>
      <c r="L192" s="15"/>
    </row>
    <row r="193" spans="2:12" ht="13.5" customHeight="1" thickBot="1" x14ac:dyDescent="0.2">
      <c r="B193" s="131"/>
      <c r="C193" s="132"/>
      <c r="D193" s="971"/>
      <c r="E193" s="972"/>
      <c r="F193" s="972"/>
      <c r="G193" s="973"/>
      <c r="H193" s="16"/>
      <c r="K193" s="15"/>
      <c r="L193" s="15"/>
    </row>
    <row r="194" spans="2:12" x14ac:dyDescent="0.15">
      <c r="F194" s="16"/>
    </row>
    <row r="195" spans="2:12" hidden="1" x14ac:dyDescent="0.15">
      <c r="B195" s="1" t="s">
        <v>393</v>
      </c>
    </row>
    <row r="196" spans="2:12" hidden="1" x14ac:dyDescent="0.15">
      <c r="B196" s="109" t="s">
        <v>394</v>
      </c>
    </row>
    <row r="197" spans="2:12" hidden="1" x14ac:dyDescent="0.15">
      <c r="B197" s="962"/>
      <c r="C197" s="17" t="s">
        <v>395</v>
      </c>
      <c r="D197" s="17" t="s">
        <v>374</v>
      </c>
      <c r="E197" s="17" t="s">
        <v>396</v>
      </c>
      <c r="F197" s="964" t="s">
        <v>224</v>
      </c>
      <c r="G197" s="18" t="s">
        <v>354</v>
      </c>
      <c r="H197" s="17" t="s">
        <v>376</v>
      </c>
      <c r="I197" s="5" t="s">
        <v>226</v>
      </c>
      <c r="K197" s="15"/>
      <c r="L197" s="15"/>
    </row>
    <row r="198" spans="2:12" hidden="1" x14ac:dyDescent="0.15">
      <c r="B198" s="39" t="s">
        <v>227</v>
      </c>
      <c r="C198" s="20" t="s">
        <v>397</v>
      </c>
      <c r="D198" s="20"/>
      <c r="E198" s="20" t="s">
        <v>138</v>
      </c>
      <c r="F198" s="7" t="s">
        <v>379</v>
      </c>
      <c r="G198" s="21" t="s">
        <v>380</v>
      </c>
      <c r="H198" s="20" t="s">
        <v>381</v>
      </c>
      <c r="I198" s="8" t="s">
        <v>138</v>
      </c>
      <c r="K198" s="15"/>
      <c r="L198" s="15"/>
    </row>
    <row r="199" spans="2:12" hidden="1" x14ac:dyDescent="0.15">
      <c r="B199" s="39"/>
      <c r="C199" s="20" t="s">
        <v>190</v>
      </c>
      <c r="D199" s="122"/>
      <c r="E199" s="20" t="s">
        <v>141</v>
      </c>
      <c r="F199" s="7"/>
      <c r="G199" s="21"/>
      <c r="H199" s="20" t="s">
        <v>382</v>
      </c>
      <c r="I199" s="8" t="s">
        <v>398</v>
      </c>
      <c r="K199" s="15"/>
      <c r="L199" s="15"/>
    </row>
    <row r="200" spans="2:12" hidden="1" x14ac:dyDescent="0.15">
      <c r="B200" s="39"/>
      <c r="C200" s="20" t="s">
        <v>384</v>
      </c>
      <c r="D200" s="20" t="s">
        <v>399</v>
      </c>
      <c r="E200" s="53" t="s">
        <v>400</v>
      </c>
      <c r="F200" s="7" t="s">
        <v>401</v>
      </c>
      <c r="G200" s="21" t="s">
        <v>318</v>
      </c>
      <c r="H200" s="20" t="s">
        <v>318</v>
      </c>
      <c r="I200" s="41" t="s">
        <v>208</v>
      </c>
      <c r="K200" s="15"/>
      <c r="L200" s="15"/>
    </row>
    <row r="201" spans="2:12" hidden="1" x14ac:dyDescent="0.15">
      <c r="B201" s="42"/>
      <c r="C201" s="97"/>
      <c r="D201" s="55"/>
      <c r="E201" s="124">
        <f>+C201*D201*10</f>
        <v>0</v>
      </c>
      <c r="F201" s="70"/>
      <c r="G201" s="71"/>
      <c r="H201" s="125">
        <f>G201-F201</f>
        <v>0</v>
      </c>
      <c r="I201" s="82">
        <f>E201*H201/1000</f>
        <v>0</v>
      </c>
      <c r="K201" s="16"/>
      <c r="L201" s="126"/>
    </row>
    <row r="202" spans="2:12" hidden="1" x14ac:dyDescent="0.15">
      <c r="B202" s="42"/>
      <c r="C202" s="55"/>
      <c r="D202" s="55"/>
      <c r="E202" s="124">
        <f>+C202*D202*10</f>
        <v>0</v>
      </c>
      <c r="F202" s="70"/>
      <c r="G202" s="71"/>
      <c r="H202" s="125">
        <f>G202-F202</f>
        <v>0</v>
      </c>
      <c r="I202" s="82">
        <f>E202*H202/1000</f>
        <v>0</v>
      </c>
      <c r="K202" s="16"/>
      <c r="L202" s="126"/>
    </row>
    <row r="203" spans="2:12" ht="12.75" hidden="1" thickBot="1" x14ac:dyDescent="0.2">
      <c r="B203" s="43" t="s">
        <v>174</v>
      </c>
      <c r="C203" s="127">
        <f>SUM(C201:C202)</f>
        <v>0</v>
      </c>
      <c r="D203" s="128"/>
      <c r="E203" s="117">
        <f>SUM(E201:E202)</f>
        <v>0</v>
      </c>
      <c r="F203" s="57"/>
      <c r="G203" s="114"/>
      <c r="H203" s="117">
        <f>SUM(H201:H202)</f>
        <v>0</v>
      </c>
      <c r="I203" s="44">
        <f>SUM(I201:I202)</f>
        <v>0</v>
      </c>
      <c r="K203" s="15"/>
      <c r="L203" s="15"/>
    </row>
    <row r="204" spans="2:12" hidden="1" x14ac:dyDescent="0.15">
      <c r="B204" s="15"/>
      <c r="C204" s="16"/>
      <c r="D204" s="16"/>
      <c r="E204" s="16"/>
      <c r="F204" s="15"/>
      <c r="G204" s="15"/>
      <c r="H204" s="16"/>
      <c r="I204" s="16"/>
      <c r="K204" s="15"/>
      <c r="L204" s="15"/>
    </row>
    <row r="205" spans="2:12" ht="13.5" hidden="1" customHeight="1" x14ac:dyDescent="0.15">
      <c r="B205" s="95" t="s">
        <v>402</v>
      </c>
      <c r="C205" s="129"/>
      <c r="D205" s="965"/>
      <c r="E205" s="966"/>
      <c r="F205" s="966"/>
      <c r="G205" s="967"/>
      <c r="H205" s="16"/>
      <c r="I205" s="16"/>
      <c r="J205" s="15"/>
      <c r="K205" s="15"/>
      <c r="L205" s="15"/>
    </row>
    <row r="206" spans="2:12" ht="13.5" hidden="1" customHeight="1" x14ac:dyDescent="0.15">
      <c r="B206" s="96" t="s">
        <v>403</v>
      </c>
      <c r="C206" s="130"/>
      <c r="D206" s="968"/>
      <c r="E206" s="969"/>
      <c r="F206" s="969"/>
      <c r="G206" s="970"/>
      <c r="H206" s="16"/>
      <c r="I206" s="16"/>
      <c r="J206" s="15"/>
      <c r="K206" s="15"/>
      <c r="L206" s="15"/>
    </row>
    <row r="207" spans="2:12" ht="14.25" hidden="1" customHeight="1" thickBot="1" x14ac:dyDescent="0.2">
      <c r="B207" s="131"/>
      <c r="C207" s="132"/>
      <c r="D207" s="971"/>
      <c r="E207" s="972"/>
      <c r="F207" s="972"/>
      <c r="G207" s="973"/>
      <c r="H207" s="16"/>
      <c r="I207" s="16"/>
      <c r="J207" s="15"/>
      <c r="K207" s="15"/>
      <c r="L207" s="15"/>
    </row>
    <row r="208" spans="2:12" hidden="1" x14ac:dyDescent="0.15">
      <c r="B208" s="15"/>
      <c r="C208" s="16"/>
      <c r="D208" s="16"/>
      <c r="E208" s="16"/>
      <c r="F208" s="15"/>
      <c r="G208" s="15"/>
      <c r="H208" s="16"/>
      <c r="I208" s="16"/>
      <c r="K208" s="15"/>
      <c r="L208" s="15"/>
    </row>
    <row r="209" spans="2:12" hidden="1" x14ac:dyDescent="0.15">
      <c r="B209" s="95" t="s">
        <v>404</v>
      </c>
      <c r="C209" s="129"/>
      <c r="D209" s="965"/>
      <c r="E209" s="966"/>
      <c r="F209" s="966"/>
      <c r="G209" s="967"/>
      <c r="H209" s="16"/>
      <c r="K209" s="15"/>
      <c r="L209" s="15"/>
    </row>
    <row r="210" spans="2:12" hidden="1" x14ac:dyDescent="0.15">
      <c r="B210" s="96" t="s">
        <v>390</v>
      </c>
      <c r="C210" s="130"/>
      <c r="D210" s="968"/>
      <c r="E210" s="969"/>
      <c r="F210" s="969"/>
      <c r="G210" s="970"/>
      <c r="H210" s="16"/>
      <c r="K210" s="15"/>
      <c r="L210" s="15"/>
    </row>
    <row r="211" spans="2:12" ht="12.75" hidden="1" thickBot="1" x14ac:dyDescent="0.2">
      <c r="B211" s="131"/>
      <c r="C211" s="132"/>
      <c r="D211" s="971"/>
      <c r="E211" s="972"/>
      <c r="F211" s="972"/>
      <c r="G211" s="973"/>
      <c r="H211" s="16"/>
      <c r="K211" s="15"/>
      <c r="L211" s="15"/>
    </row>
    <row r="212" spans="2:12" hidden="1" x14ac:dyDescent="0.15">
      <c r="B212" s="15"/>
      <c r="C212" s="16"/>
      <c r="D212" s="16"/>
      <c r="E212" s="16"/>
      <c r="F212" s="15"/>
      <c r="G212" s="15"/>
      <c r="H212" s="16"/>
      <c r="K212" s="15"/>
      <c r="L212" s="15"/>
    </row>
    <row r="213" spans="2:12" hidden="1" x14ac:dyDescent="0.15">
      <c r="B213" s="1" t="s">
        <v>405</v>
      </c>
      <c r="C213" s="16"/>
      <c r="F213" s="15"/>
      <c r="G213" s="15"/>
      <c r="H213" s="16"/>
      <c r="I213" s="16"/>
      <c r="K213" s="15"/>
      <c r="L213" s="15"/>
    </row>
    <row r="214" spans="2:12" hidden="1" x14ac:dyDescent="0.15">
      <c r="B214" s="1" t="s">
        <v>406</v>
      </c>
      <c r="L214" s="15"/>
    </row>
    <row r="215" spans="2:12" hidden="1" x14ac:dyDescent="0.15">
      <c r="B215" s="962"/>
      <c r="C215" s="17"/>
      <c r="D215" s="17" t="s">
        <v>373</v>
      </c>
      <c r="E215" s="17" t="s">
        <v>407</v>
      </c>
      <c r="F215" s="964" t="s">
        <v>408</v>
      </c>
      <c r="G215" s="18" t="s">
        <v>224</v>
      </c>
      <c r="H215" s="17" t="s">
        <v>409</v>
      </c>
      <c r="I215" s="17" t="s">
        <v>410</v>
      </c>
      <c r="J215" s="5" t="s">
        <v>226</v>
      </c>
    </row>
    <row r="216" spans="2:12" hidden="1" x14ac:dyDescent="0.15">
      <c r="B216" s="39" t="s">
        <v>411</v>
      </c>
      <c r="C216" s="20" t="s">
        <v>227</v>
      </c>
      <c r="D216" s="20" t="s">
        <v>412</v>
      </c>
      <c r="E216" s="20" t="s">
        <v>413</v>
      </c>
      <c r="F216" s="7" t="s">
        <v>414</v>
      </c>
      <c r="G216" s="21" t="s">
        <v>415</v>
      </c>
      <c r="H216" s="20" t="s">
        <v>416</v>
      </c>
      <c r="I216" s="20" t="s">
        <v>417</v>
      </c>
      <c r="J216" s="8" t="s">
        <v>418</v>
      </c>
    </row>
    <row r="217" spans="2:12" hidden="1" x14ac:dyDescent="0.15">
      <c r="B217" s="39"/>
      <c r="C217" s="20"/>
      <c r="D217" s="20"/>
      <c r="E217" s="20" t="s">
        <v>419</v>
      </c>
      <c r="F217" s="7" t="s">
        <v>141</v>
      </c>
      <c r="G217" s="21"/>
      <c r="H217" s="20"/>
      <c r="I217" s="20" t="s">
        <v>420</v>
      </c>
      <c r="J217" s="8"/>
    </row>
    <row r="218" spans="2:12" hidden="1" x14ac:dyDescent="0.15">
      <c r="B218" s="39"/>
      <c r="C218" s="20"/>
      <c r="D218" s="20" t="s">
        <v>400</v>
      </c>
      <c r="E218" s="20" t="s">
        <v>421</v>
      </c>
      <c r="F218" s="67" t="s">
        <v>208</v>
      </c>
      <c r="G218" s="21" t="s">
        <v>400</v>
      </c>
      <c r="H218" s="20" t="s">
        <v>421</v>
      </c>
      <c r="I218" s="53" t="s">
        <v>422</v>
      </c>
      <c r="J218" s="41" t="s">
        <v>208</v>
      </c>
    </row>
    <row r="219" spans="2:12" hidden="1" x14ac:dyDescent="0.15">
      <c r="B219" s="42"/>
      <c r="C219" s="68"/>
      <c r="D219" s="30"/>
      <c r="E219" s="68"/>
      <c r="F219" s="124">
        <f>+D219*E219/1000</f>
        <v>0</v>
      </c>
      <c r="G219" s="112"/>
      <c r="H219" s="55"/>
      <c r="I219" s="125">
        <f>+G219*H219/1000</f>
        <v>0</v>
      </c>
      <c r="J219" s="84">
        <f>+F219-I219</f>
        <v>0</v>
      </c>
    </row>
    <row r="220" spans="2:12" hidden="1" x14ac:dyDescent="0.15">
      <c r="B220" s="42"/>
      <c r="C220" s="68"/>
      <c r="D220" s="30"/>
      <c r="E220" s="68"/>
      <c r="F220" s="124">
        <f>+D220*E220/1000</f>
        <v>0</v>
      </c>
      <c r="G220" s="112"/>
      <c r="H220" s="55"/>
      <c r="I220" s="125">
        <f>+G220*H220/1000</f>
        <v>0</v>
      </c>
      <c r="J220" s="84">
        <f>+F220-I220</f>
        <v>0</v>
      </c>
    </row>
    <row r="221" spans="2:12" ht="12.75" hidden="1" thickBot="1" x14ac:dyDescent="0.2">
      <c r="B221" s="131" t="s">
        <v>174</v>
      </c>
      <c r="C221" s="128"/>
      <c r="D221" s="128"/>
      <c r="E221" s="133"/>
      <c r="F221" s="59">
        <f>SUM(F219:F220)</f>
        <v>0</v>
      </c>
      <c r="G221" s="134"/>
      <c r="H221" s="135"/>
      <c r="I221" s="117">
        <f>SUM(I219:I220)</f>
        <v>0</v>
      </c>
      <c r="J221" s="44">
        <f>SUM(J219:J220)</f>
        <v>0</v>
      </c>
    </row>
    <row r="222" spans="2:12" hidden="1" x14ac:dyDescent="0.15">
      <c r="B222" s="15"/>
      <c r="C222" s="16" t="s">
        <v>423</v>
      </c>
      <c r="D222" s="15"/>
      <c r="E222" s="16"/>
      <c r="F222" s="15"/>
      <c r="G222" s="15"/>
      <c r="H222" s="16"/>
      <c r="I222" s="16"/>
      <c r="J222" s="15"/>
      <c r="L222" s="15"/>
    </row>
    <row r="223" spans="2:12" hidden="1" x14ac:dyDescent="0.15">
      <c r="B223" s="15"/>
      <c r="C223" s="16" t="s">
        <v>424</v>
      </c>
      <c r="D223" s="15"/>
      <c r="E223" s="16"/>
      <c r="F223" s="15"/>
      <c r="G223" s="15"/>
      <c r="H223" s="16"/>
      <c r="I223" s="16"/>
      <c r="J223" s="15"/>
    </row>
    <row r="224" spans="2:12" hidden="1" x14ac:dyDescent="0.15">
      <c r="B224" s="15"/>
      <c r="C224" s="16"/>
      <c r="D224" s="15"/>
      <c r="E224" s="16"/>
      <c r="F224" s="15"/>
      <c r="G224" s="15"/>
      <c r="H224" s="16"/>
      <c r="I224" s="16"/>
      <c r="J224" s="15"/>
    </row>
    <row r="225" spans="2:12" ht="13.5" hidden="1" customHeight="1" x14ac:dyDescent="0.15">
      <c r="B225" s="95" t="s">
        <v>425</v>
      </c>
      <c r="C225" s="129"/>
      <c r="D225" s="965"/>
      <c r="E225" s="966"/>
      <c r="F225" s="966"/>
      <c r="G225" s="967"/>
      <c r="H225" s="16"/>
      <c r="I225" s="15"/>
      <c r="J225" s="16"/>
      <c r="K225" s="15"/>
    </row>
    <row r="226" spans="2:12" ht="13.5" hidden="1" customHeight="1" x14ac:dyDescent="0.15">
      <c r="B226" s="96" t="s">
        <v>426</v>
      </c>
      <c r="C226" s="130"/>
      <c r="D226" s="968"/>
      <c r="E226" s="969"/>
      <c r="F226" s="969"/>
      <c r="G226" s="970"/>
      <c r="H226" s="16"/>
      <c r="I226" s="15"/>
      <c r="J226" s="16"/>
      <c r="K226" s="15"/>
    </row>
    <row r="227" spans="2:12" ht="14.25" hidden="1" customHeight="1" thickBot="1" x14ac:dyDescent="0.2">
      <c r="B227" s="131"/>
      <c r="C227" s="132"/>
      <c r="D227" s="971"/>
      <c r="E227" s="972"/>
      <c r="F227" s="972"/>
      <c r="G227" s="973"/>
      <c r="H227" s="16"/>
      <c r="I227" s="15"/>
      <c r="J227" s="16"/>
      <c r="K227" s="15"/>
      <c r="L227" s="15"/>
    </row>
    <row r="228" spans="2:12" ht="11.25" hidden="1" customHeight="1" x14ac:dyDescent="0.15">
      <c r="B228" s="15"/>
      <c r="C228" s="16"/>
      <c r="D228" s="15"/>
      <c r="E228" s="15"/>
      <c r="F228" s="15"/>
      <c r="G228" s="15"/>
      <c r="H228" s="16"/>
      <c r="I228" s="15"/>
      <c r="J228" s="16"/>
      <c r="K228" s="15"/>
    </row>
    <row r="229" spans="2:12" hidden="1" x14ac:dyDescent="0.15">
      <c r="B229" s="1" t="s">
        <v>427</v>
      </c>
    </row>
    <row r="230" spans="2:12" hidden="1" x14ac:dyDescent="0.15">
      <c r="B230" s="962"/>
      <c r="C230" s="17"/>
      <c r="D230" s="17" t="s">
        <v>373</v>
      </c>
      <c r="E230" s="17" t="s">
        <v>407</v>
      </c>
      <c r="F230" s="964" t="s">
        <v>408</v>
      </c>
      <c r="G230" s="18" t="s">
        <v>224</v>
      </c>
      <c r="H230" s="963" t="s">
        <v>409</v>
      </c>
      <c r="I230" s="17" t="s">
        <v>410</v>
      </c>
      <c r="J230" s="136" t="s">
        <v>226</v>
      </c>
    </row>
    <row r="231" spans="2:12" hidden="1" x14ac:dyDescent="0.15">
      <c r="B231" s="39" t="s">
        <v>411</v>
      </c>
      <c r="C231" s="20" t="s">
        <v>227</v>
      </c>
      <c r="D231" s="20" t="s">
        <v>412</v>
      </c>
      <c r="E231" s="20" t="s">
        <v>413</v>
      </c>
      <c r="F231" s="7" t="s">
        <v>428</v>
      </c>
      <c r="G231" s="21" t="s">
        <v>412</v>
      </c>
      <c r="H231" s="52" t="s">
        <v>429</v>
      </c>
      <c r="I231" s="20" t="s">
        <v>429</v>
      </c>
      <c r="J231" s="137" t="s">
        <v>418</v>
      </c>
    </row>
    <row r="232" spans="2:12" hidden="1" x14ac:dyDescent="0.15">
      <c r="B232" s="39"/>
      <c r="C232" s="20"/>
      <c r="D232" s="20"/>
      <c r="E232" s="20" t="s">
        <v>419</v>
      </c>
      <c r="F232" s="7" t="s">
        <v>141</v>
      </c>
      <c r="G232" s="21"/>
      <c r="H232" s="52" t="s">
        <v>312</v>
      </c>
      <c r="I232" s="20" t="s">
        <v>430</v>
      </c>
      <c r="J232" s="137"/>
    </row>
    <row r="233" spans="2:12" hidden="1" x14ac:dyDescent="0.15">
      <c r="B233" s="39"/>
      <c r="C233" s="20"/>
      <c r="D233" s="20" t="s">
        <v>400</v>
      </c>
      <c r="E233" s="20" t="s">
        <v>421</v>
      </c>
      <c r="F233" s="67" t="s">
        <v>208</v>
      </c>
      <c r="G233" s="21" t="s">
        <v>400</v>
      </c>
      <c r="H233" s="52" t="s">
        <v>421</v>
      </c>
      <c r="I233" s="53" t="s">
        <v>431</v>
      </c>
      <c r="J233" s="138" t="s">
        <v>208</v>
      </c>
    </row>
    <row r="234" spans="2:12" hidden="1" x14ac:dyDescent="0.15">
      <c r="B234" s="42"/>
      <c r="C234" s="68"/>
      <c r="D234" s="29"/>
      <c r="E234" s="29"/>
      <c r="F234" s="139">
        <f>+D234*E234/1000</f>
        <v>0</v>
      </c>
      <c r="G234" s="91"/>
      <c r="H234" s="140"/>
      <c r="I234" s="29">
        <f>+G234*H234/1000</f>
        <v>0</v>
      </c>
      <c r="J234" s="141">
        <f>+F234-I234</f>
        <v>0</v>
      </c>
    </row>
    <row r="235" spans="2:12" hidden="1" x14ac:dyDescent="0.15">
      <c r="B235" s="42"/>
      <c r="C235" s="68"/>
      <c r="D235" s="29"/>
      <c r="E235" s="29"/>
      <c r="F235" s="139">
        <f>+D235*E235/1000</f>
        <v>0</v>
      </c>
      <c r="G235" s="91"/>
      <c r="H235" s="140"/>
      <c r="I235" s="29">
        <f>+G235*H235/1000</f>
        <v>0</v>
      </c>
      <c r="J235" s="141">
        <f>+F235-I235</f>
        <v>0</v>
      </c>
    </row>
    <row r="236" spans="2:12" ht="12.75" hidden="1" thickBot="1" x14ac:dyDescent="0.2">
      <c r="B236" s="131" t="s">
        <v>174</v>
      </c>
      <c r="C236" s="128"/>
      <c r="D236" s="142"/>
      <c r="E236" s="142"/>
      <c r="F236" s="104">
        <f>SUM(F234:F235)</f>
        <v>0</v>
      </c>
      <c r="G236" s="143"/>
      <c r="H236" s="144"/>
      <c r="I236" s="100">
        <f>SUM(I234:I235)</f>
        <v>0</v>
      </c>
      <c r="J236" s="145">
        <f>SUM(J234:J235)</f>
        <v>0</v>
      </c>
      <c r="L236" s="15"/>
    </row>
    <row r="237" spans="2:12" hidden="1" x14ac:dyDescent="0.15">
      <c r="B237" s="15"/>
      <c r="C237" s="16" t="s">
        <v>423</v>
      </c>
      <c r="D237" s="146"/>
      <c r="E237" s="146"/>
      <c r="F237" s="146"/>
      <c r="G237" s="146"/>
      <c r="H237" s="146"/>
      <c r="I237" s="146"/>
      <c r="L237" s="15"/>
    </row>
    <row r="238" spans="2:12" hidden="1" x14ac:dyDescent="0.15">
      <c r="B238" s="15"/>
      <c r="C238" s="16" t="s">
        <v>432</v>
      </c>
      <c r="D238" s="146"/>
      <c r="E238" s="146"/>
      <c r="F238" s="146"/>
      <c r="G238" s="146"/>
      <c r="H238" s="146"/>
      <c r="I238" s="146"/>
      <c r="L238" s="15"/>
    </row>
    <row r="239" spans="2:12" s="888" customFormat="1" ht="13.5" hidden="1" x14ac:dyDescent="0.15">
      <c r="B239" s="1"/>
      <c r="C239" s="1"/>
    </row>
    <row r="240" spans="2:12" s="888" customFormat="1" ht="13.5" hidden="1" x14ac:dyDescent="0.15">
      <c r="B240" s="95" t="s">
        <v>433</v>
      </c>
      <c r="C240" s="48"/>
      <c r="D240" s="129"/>
      <c r="E240" s="965"/>
      <c r="F240" s="966"/>
      <c r="G240" s="966"/>
      <c r="H240" s="966"/>
      <c r="I240" s="966"/>
      <c r="J240" s="992"/>
    </row>
    <row r="241" spans="2:15" s="888" customFormat="1" ht="13.5" hidden="1" x14ac:dyDescent="0.15">
      <c r="B241" s="96" t="s">
        <v>390</v>
      </c>
      <c r="C241" s="15"/>
      <c r="D241" s="130"/>
      <c r="E241" s="968"/>
      <c r="F241" s="969"/>
      <c r="G241" s="969"/>
      <c r="H241" s="969"/>
      <c r="I241" s="969"/>
      <c r="J241" s="993"/>
    </row>
    <row r="242" spans="2:15" s="888" customFormat="1" ht="14.25" hidden="1" thickBot="1" x14ac:dyDescent="0.2">
      <c r="B242" s="131"/>
      <c r="C242" s="147"/>
      <c r="D242" s="132"/>
      <c r="E242" s="971"/>
      <c r="F242" s="972"/>
      <c r="G242" s="972"/>
      <c r="H242" s="972"/>
      <c r="I242" s="972"/>
      <c r="J242" s="994"/>
    </row>
    <row r="243" spans="2:15" s="888" customFormat="1" ht="13.5" hidden="1" x14ac:dyDescent="0.15">
      <c r="B243" s="1"/>
      <c r="C243" s="1"/>
    </row>
    <row r="244" spans="2:15" hidden="1" x14ac:dyDescent="0.15">
      <c r="B244" s="1" t="s">
        <v>434</v>
      </c>
    </row>
    <row r="245" spans="2:15" hidden="1" x14ac:dyDescent="0.15">
      <c r="B245" s="109" t="s">
        <v>435</v>
      </c>
      <c r="C245" s="109"/>
    </row>
    <row r="246" spans="2:15" ht="13.5" hidden="1" customHeight="1" x14ac:dyDescent="0.15">
      <c r="B246" s="962"/>
      <c r="C246" s="995" t="s">
        <v>436</v>
      </c>
      <c r="D246" s="996"/>
      <c r="E246" s="964" t="s">
        <v>112</v>
      </c>
      <c r="F246" s="17" t="s">
        <v>181</v>
      </c>
      <c r="G246" s="963" t="s">
        <v>223</v>
      </c>
      <c r="H246" s="964" t="s">
        <v>437</v>
      </c>
      <c r="I246" s="17" t="s">
        <v>354</v>
      </c>
      <c r="J246" s="17" t="s">
        <v>438</v>
      </c>
      <c r="M246" s="15"/>
      <c r="N246" s="15"/>
      <c r="O246" s="15"/>
    </row>
    <row r="247" spans="2:15" hidden="1" x14ac:dyDescent="0.15">
      <c r="B247" s="39" t="s">
        <v>227</v>
      </c>
      <c r="C247" s="7"/>
      <c r="D247" s="122"/>
      <c r="E247" s="7" t="s">
        <v>439</v>
      </c>
      <c r="F247" s="20" t="s">
        <v>440</v>
      </c>
      <c r="G247" s="52" t="s">
        <v>441</v>
      </c>
      <c r="H247" s="7" t="s">
        <v>439</v>
      </c>
      <c r="I247" s="20" t="s">
        <v>440</v>
      </c>
      <c r="J247" s="20" t="s">
        <v>441</v>
      </c>
      <c r="M247" s="15"/>
      <c r="N247" s="15"/>
      <c r="O247" s="15"/>
    </row>
    <row r="248" spans="2:15" hidden="1" x14ac:dyDescent="0.15">
      <c r="B248" s="39"/>
      <c r="C248" s="7" t="s">
        <v>190</v>
      </c>
      <c r="D248" s="122"/>
      <c r="E248" s="7"/>
      <c r="F248" s="20"/>
      <c r="G248" s="52" t="s">
        <v>141</v>
      </c>
      <c r="H248" s="7"/>
      <c r="I248" s="20"/>
      <c r="J248" s="20" t="s">
        <v>442</v>
      </c>
      <c r="M248" s="15"/>
      <c r="N248" s="15"/>
      <c r="O248" s="15"/>
    </row>
    <row r="249" spans="2:15" hidden="1" x14ac:dyDescent="0.15">
      <c r="B249" s="39"/>
      <c r="C249" s="961" t="s">
        <v>443</v>
      </c>
      <c r="D249" s="961" t="s">
        <v>444</v>
      </c>
      <c r="E249" s="7" t="s">
        <v>445</v>
      </c>
      <c r="F249" s="53" t="s">
        <v>318</v>
      </c>
      <c r="G249" s="52" t="s">
        <v>446</v>
      </c>
      <c r="H249" s="7" t="s">
        <v>445</v>
      </c>
      <c r="I249" s="53" t="s">
        <v>318</v>
      </c>
      <c r="J249" s="20" t="s">
        <v>446</v>
      </c>
      <c r="M249" s="15"/>
      <c r="N249" s="15"/>
      <c r="O249" s="15"/>
    </row>
    <row r="250" spans="2:15" hidden="1" x14ac:dyDescent="0.15">
      <c r="B250" s="27"/>
      <c r="C250" s="97" t="s">
        <v>447</v>
      </c>
      <c r="D250" s="148" t="s">
        <v>448</v>
      </c>
      <c r="E250" s="70"/>
      <c r="F250" s="70"/>
      <c r="G250" s="149">
        <f t="shared" ref="G250:G259" si="2">E250*F250</f>
        <v>0</v>
      </c>
      <c r="H250" s="70"/>
      <c r="I250" s="70"/>
      <c r="J250" s="105">
        <f t="shared" ref="J250:J259" si="3">H250*I250</f>
        <v>0</v>
      </c>
      <c r="M250" s="16"/>
      <c r="N250" s="16"/>
      <c r="O250" s="126"/>
    </row>
    <row r="251" spans="2:15" hidden="1" x14ac:dyDescent="0.15">
      <c r="B251" s="9"/>
      <c r="C251" s="97" t="s">
        <v>449</v>
      </c>
      <c r="D251" s="148" t="s">
        <v>448</v>
      </c>
      <c r="E251" s="70"/>
      <c r="F251" s="70"/>
      <c r="G251" s="149">
        <f t="shared" si="2"/>
        <v>0</v>
      </c>
      <c r="H251" s="70"/>
      <c r="I251" s="70"/>
      <c r="J251" s="105">
        <f t="shared" si="3"/>
        <v>0</v>
      </c>
      <c r="M251" s="16"/>
      <c r="N251" s="16"/>
      <c r="O251" s="126"/>
    </row>
    <row r="252" spans="2:15" hidden="1" x14ac:dyDescent="0.15">
      <c r="B252" s="9"/>
      <c r="C252" s="97" t="s">
        <v>450</v>
      </c>
      <c r="D252" s="148" t="s">
        <v>448</v>
      </c>
      <c r="E252" s="70"/>
      <c r="F252" s="70"/>
      <c r="G252" s="149">
        <f t="shared" si="2"/>
        <v>0</v>
      </c>
      <c r="H252" s="70"/>
      <c r="I252" s="70"/>
      <c r="J252" s="105">
        <f t="shared" si="3"/>
        <v>0</v>
      </c>
      <c r="M252" s="16"/>
      <c r="N252" s="16"/>
      <c r="O252" s="126"/>
    </row>
    <row r="253" spans="2:15" ht="24" hidden="1" x14ac:dyDescent="0.15">
      <c r="B253" s="9"/>
      <c r="C253" s="150" t="s">
        <v>451</v>
      </c>
      <c r="D253" s="148" t="s">
        <v>448</v>
      </c>
      <c r="E253" s="70"/>
      <c r="F253" s="70"/>
      <c r="G253" s="149">
        <f t="shared" si="2"/>
        <v>0</v>
      </c>
      <c r="H253" s="70"/>
      <c r="I253" s="70"/>
      <c r="J253" s="105">
        <f t="shared" si="3"/>
        <v>0</v>
      </c>
      <c r="M253" s="16"/>
      <c r="N253" s="16"/>
      <c r="O253" s="126"/>
    </row>
    <row r="254" spans="2:15" ht="24" hidden="1" x14ac:dyDescent="0.15">
      <c r="B254" s="151"/>
      <c r="C254" s="150" t="s">
        <v>451</v>
      </c>
      <c r="D254" s="148" t="s">
        <v>448</v>
      </c>
      <c r="E254" s="70"/>
      <c r="F254" s="68"/>
      <c r="G254" s="149">
        <f t="shared" si="2"/>
        <v>0</v>
      </c>
      <c r="H254" s="68"/>
      <c r="I254" s="68"/>
      <c r="J254" s="105">
        <f t="shared" si="3"/>
        <v>0</v>
      </c>
      <c r="M254" s="16"/>
      <c r="N254" s="16"/>
      <c r="O254" s="126"/>
    </row>
    <row r="255" spans="2:15" hidden="1" x14ac:dyDescent="0.15">
      <c r="B255" s="96"/>
      <c r="C255" s="97" t="s">
        <v>447</v>
      </c>
      <c r="D255" s="148" t="s">
        <v>448</v>
      </c>
      <c r="E255" s="149"/>
      <c r="F255" s="149"/>
      <c r="G255" s="149">
        <f t="shared" si="2"/>
        <v>0</v>
      </c>
      <c r="H255" s="105"/>
      <c r="I255" s="105"/>
      <c r="J255" s="105">
        <f t="shared" si="3"/>
        <v>0</v>
      </c>
      <c r="M255" s="16"/>
      <c r="N255" s="16"/>
      <c r="O255" s="126"/>
    </row>
    <row r="256" spans="2:15" hidden="1" x14ac:dyDescent="0.15">
      <c r="B256" s="96"/>
      <c r="C256" s="97" t="s">
        <v>449</v>
      </c>
      <c r="D256" s="148" t="s">
        <v>448</v>
      </c>
      <c r="E256" s="149"/>
      <c r="F256" s="149"/>
      <c r="G256" s="149">
        <f t="shared" si="2"/>
        <v>0</v>
      </c>
      <c r="H256" s="105"/>
      <c r="I256" s="105"/>
      <c r="J256" s="105">
        <f t="shared" si="3"/>
        <v>0</v>
      </c>
      <c r="M256" s="16"/>
      <c r="N256" s="16"/>
      <c r="O256" s="126"/>
    </row>
    <row r="257" spans="2:15" hidden="1" x14ac:dyDescent="0.15">
      <c r="B257" s="96"/>
      <c r="C257" s="97" t="s">
        <v>450</v>
      </c>
      <c r="D257" s="148" t="s">
        <v>448</v>
      </c>
      <c r="E257" s="149"/>
      <c r="F257" s="149"/>
      <c r="G257" s="149">
        <f t="shared" si="2"/>
        <v>0</v>
      </c>
      <c r="H257" s="105"/>
      <c r="I257" s="105"/>
      <c r="J257" s="105">
        <f t="shared" si="3"/>
        <v>0</v>
      </c>
      <c r="M257" s="16"/>
      <c r="N257" s="16"/>
      <c r="O257" s="126"/>
    </row>
    <row r="258" spans="2:15" ht="24" hidden="1" x14ac:dyDescent="0.15">
      <c r="B258" s="96"/>
      <c r="C258" s="150" t="s">
        <v>451</v>
      </c>
      <c r="D258" s="148" t="s">
        <v>448</v>
      </c>
      <c r="E258" s="149"/>
      <c r="F258" s="149"/>
      <c r="G258" s="149">
        <f t="shared" si="2"/>
        <v>0</v>
      </c>
      <c r="H258" s="105"/>
      <c r="I258" s="105"/>
      <c r="J258" s="105">
        <f t="shared" si="3"/>
        <v>0</v>
      </c>
      <c r="M258" s="16"/>
      <c r="N258" s="16"/>
      <c r="O258" s="126"/>
    </row>
    <row r="259" spans="2:15" ht="24" hidden="1" x14ac:dyDescent="0.15">
      <c r="B259" s="22"/>
      <c r="C259" s="150" t="s">
        <v>451</v>
      </c>
      <c r="D259" s="148" t="s">
        <v>448</v>
      </c>
      <c r="E259" s="149"/>
      <c r="F259" s="149"/>
      <c r="G259" s="149">
        <f t="shared" si="2"/>
        <v>0</v>
      </c>
      <c r="H259" s="105"/>
      <c r="I259" s="105"/>
      <c r="J259" s="105">
        <f t="shared" si="3"/>
        <v>0</v>
      </c>
      <c r="M259" s="16"/>
      <c r="N259" s="16"/>
      <c r="O259" s="126"/>
    </row>
    <row r="260" spans="2:15" ht="12.75" hidden="1" thickBot="1" x14ac:dyDescent="0.2">
      <c r="B260" s="43" t="s">
        <v>174</v>
      </c>
      <c r="C260" s="58"/>
      <c r="D260" s="152"/>
      <c r="E260" s="59">
        <f t="shared" ref="E260:J260" si="4">SUM(E250:E259)</f>
        <v>0</v>
      </c>
      <c r="F260" s="59">
        <f t="shared" si="4"/>
        <v>0</v>
      </c>
      <c r="G260" s="59">
        <f t="shared" si="4"/>
        <v>0</v>
      </c>
      <c r="H260" s="59">
        <f t="shared" si="4"/>
        <v>0</v>
      </c>
      <c r="I260" s="59">
        <f t="shared" si="4"/>
        <v>0</v>
      </c>
      <c r="J260" s="117">
        <f t="shared" si="4"/>
        <v>0</v>
      </c>
      <c r="M260" s="15"/>
      <c r="N260" s="15"/>
      <c r="O260" s="15"/>
    </row>
    <row r="261" spans="2:15" hidden="1" x14ac:dyDescent="0.15">
      <c r="B261" s="15"/>
      <c r="C261" s="16" t="s">
        <v>452</v>
      </c>
      <c r="D261" s="16"/>
      <c r="E261" s="16"/>
      <c r="F261" s="16"/>
      <c r="G261" s="16"/>
      <c r="H261" s="16"/>
      <c r="I261" s="16"/>
      <c r="J261" s="16"/>
      <c r="K261" s="16"/>
      <c r="M261" s="15"/>
      <c r="N261" s="15"/>
      <c r="O261" s="15"/>
    </row>
    <row r="262" spans="2:15" hidden="1" x14ac:dyDescent="0.15">
      <c r="B262" s="15"/>
      <c r="C262" s="16"/>
      <c r="D262" s="16"/>
      <c r="E262" s="16"/>
      <c r="F262" s="16"/>
      <c r="G262" s="16"/>
      <c r="H262" s="16"/>
      <c r="I262" s="16"/>
      <c r="J262" s="16"/>
      <c r="K262" s="16"/>
      <c r="M262" s="15"/>
      <c r="N262" s="15"/>
      <c r="O262" s="15"/>
    </row>
    <row r="263" spans="2:15" hidden="1" x14ac:dyDescent="0.15">
      <c r="B263" s="15"/>
      <c r="C263" s="16"/>
      <c r="D263" s="16"/>
      <c r="E263" s="16"/>
      <c r="F263" s="16"/>
      <c r="G263" s="16"/>
      <c r="H263" s="16"/>
      <c r="I263" s="16"/>
      <c r="J263" s="5" t="s">
        <v>226</v>
      </c>
      <c r="K263" s="16"/>
      <c r="M263" s="15"/>
      <c r="N263" s="15"/>
      <c r="O263" s="15"/>
    </row>
    <row r="264" spans="2:15" hidden="1" x14ac:dyDescent="0.15">
      <c r="B264" s="15"/>
      <c r="C264" s="16"/>
      <c r="D264" s="16"/>
      <c r="E264" s="16"/>
      <c r="F264" s="16"/>
      <c r="G264" s="16"/>
      <c r="H264" s="16"/>
      <c r="I264" s="16"/>
      <c r="J264" s="8" t="s">
        <v>138</v>
      </c>
      <c r="K264" s="16"/>
      <c r="M264" s="15"/>
      <c r="N264" s="15"/>
      <c r="O264" s="15"/>
    </row>
    <row r="265" spans="2:15" hidden="1" x14ac:dyDescent="0.15">
      <c r="B265" s="15"/>
      <c r="C265" s="16"/>
      <c r="D265" s="16"/>
      <c r="E265" s="16"/>
      <c r="F265" s="16"/>
      <c r="G265" s="16"/>
      <c r="H265" s="16"/>
      <c r="I265" s="16"/>
      <c r="J265" s="8" t="s">
        <v>453</v>
      </c>
      <c r="K265" s="16"/>
      <c r="M265" s="15"/>
      <c r="N265" s="15"/>
      <c r="O265" s="15"/>
    </row>
    <row r="266" spans="2:15" hidden="1" x14ac:dyDescent="0.15">
      <c r="B266" s="15"/>
      <c r="C266" s="16"/>
      <c r="D266" s="16"/>
      <c r="E266" s="16"/>
      <c r="F266" s="16"/>
      <c r="G266" s="16"/>
      <c r="H266" s="16"/>
      <c r="I266" s="16"/>
      <c r="J266" s="41" t="s">
        <v>208</v>
      </c>
      <c r="K266" s="16"/>
      <c r="M266" s="15"/>
      <c r="N266" s="15"/>
      <c r="O266" s="15"/>
    </row>
    <row r="267" spans="2:15" hidden="1" x14ac:dyDescent="0.15">
      <c r="B267" s="15"/>
      <c r="C267" s="16"/>
      <c r="D267" s="16"/>
      <c r="E267" s="16"/>
      <c r="F267" s="16"/>
      <c r="G267" s="16"/>
      <c r="H267" s="16"/>
      <c r="I267" s="16"/>
      <c r="J267" s="82">
        <f t="shared" ref="J267:J276" si="5">J250-G250/1000</f>
        <v>0</v>
      </c>
      <c r="K267" s="16"/>
      <c r="M267" s="15"/>
      <c r="N267" s="15"/>
      <c r="O267" s="15"/>
    </row>
    <row r="268" spans="2:15" hidden="1" x14ac:dyDescent="0.15">
      <c r="B268" s="15"/>
      <c r="C268" s="16"/>
      <c r="D268" s="16"/>
      <c r="E268" s="16"/>
      <c r="F268" s="16"/>
      <c r="G268" s="16"/>
      <c r="H268" s="16"/>
      <c r="I268" s="16"/>
      <c r="J268" s="82">
        <f t="shared" si="5"/>
        <v>0</v>
      </c>
      <c r="K268" s="16"/>
      <c r="M268" s="15"/>
      <c r="N268" s="15"/>
      <c r="O268" s="15"/>
    </row>
    <row r="269" spans="2:15" hidden="1" x14ac:dyDescent="0.15">
      <c r="B269" s="15"/>
      <c r="C269" s="16"/>
      <c r="D269" s="16"/>
      <c r="E269" s="16"/>
      <c r="F269" s="16"/>
      <c r="G269" s="16"/>
      <c r="H269" s="16"/>
      <c r="I269" s="16"/>
      <c r="J269" s="82">
        <f t="shared" si="5"/>
        <v>0</v>
      </c>
      <c r="K269" s="16"/>
      <c r="M269" s="15"/>
      <c r="N269" s="15"/>
      <c r="O269" s="15"/>
    </row>
    <row r="270" spans="2:15" hidden="1" x14ac:dyDescent="0.15">
      <c r="B270" s="15"/>
      <c r="C270" s="16"/>
      <c r="D270" s="16"/>
      <c r="E270" s="16"/>
      <c r="F270" s="16"/>
      <c r="G270" s="16"/>
      <c r="H270" s="16"/>
      <c r="I270" s="16"/>
      <c r="J270" s="82">
        <f t="shared" si="5"/>
        <v>0</v>
      </c>
      <c r="K270" s="16"/>
      <c r="M270" s="15"/>
      <c r="N270" s="15"/>
      <c r="O270" s="15"/>
    </row>
    <row r="271" spans="2:15" hidden="1" x14ac:dyDescent="0.15">
      <c r="B271" s="15"/>
      <c r="C271" s="16"/>
      <c r="D271" s="16"/>
      <c r="E271" s="16"/>
      <c r="F271" s="16"/>
      <c r="G271" s="16"/>
      <c r="H271" s="16"/>
      <c r="I271" s="16"/>
      <c r="J271" s="82">
        <f t="shared" si="5"/>
        <v>0</v>
      </c>
      <c r="K271" s="16"/>
      <c r="M271" s="15"/>
      <c r="N271" s="15"/>
      <c r="O271" s="15"/>
    </row>
    <row r="272" spans="2:15" hidden="1" x14ac:dyDescent="0.15">
      <c r="B272" s="15"/>
      <c r="C272" s="16"/>
      <c r="D272" s="16"/>
      <c r="E272" s="16"/>
      <c r="F272" s="16"/>
      <c r="G272" s="16"/>
      <c r="H272" s="16"/>
      <c r="I272" s="16"/>
      <c r="J272" s="82">
        <f t="shared" si="5"/>
        <v>0</v>
      </c>
      <c r="K272" s="16"/>
      <c r="M272" s="15"/>
      <c r="N272" s="15"/>
      <c r="O272" s="15"/>
    </row>
    <row r="273" spans="2:15" hidden="1" x14ac:dyDescent="0.15">
      <c r="B273" s="15"/>
      <c r="C273" s="16"/>
      <c r="D273" s="16"/>
      <c r="E273" s="16"/>
      <c r="F273" s="16"/>
      <c r="G273" s="16"/>
      <c r="H273" s="16"/>
      <c r="I273" s="16"/>
      <c r="J273" s="82">
        <f t="shared" si="5"/>
        <v>0</v>
      </c>
      <c r="K273" s="16"/>
      <c r="M273" s="15"/>
      <c r="N273" s="15"/>
      <c r="O273" s="15"/>
    </row>
    <row r="274" spans="2:15" hidden="1" x14ac:dyDescent="0.15">
      <c r="B274" s="15"/>
      <c r="C274" s="16"/>
      <c r="D274" s="16"/>
      <c r="E274" s="16"/>
      <c r="F274" s="16"/>
      <c r="G274" s="16"/>
      <c r="H274" s="16"/>
      <c r="I274" s="16"/>
      <c r="J274" s="82">
        <f t="shared" si="5"/>
        <v>0</v>
      </c>
      <c r="K274" s="16"/>
      <c r="M274" s="15"/>
      <c r="N274" s="15"/>
      <c r="O274" s="15"/>
    </row>
    <row r="275" spans="2:15" hidden="1" x14ac:dyDescent="0.15">
      <c r="B275" s="15"/>
      <c r="C275" s="16"/>
      <c r="D275" s="16"/>
      <c r="E275" s="16"/>
      <c r="F275" s="16"/>
      <c r="G275" s="16"/>
      <c r="H275" s="16"/>
      <c r="I275" s="16"/>
      <c r="J275" s="82">
        <f t="shared" si="5"/>
        <v>0</v>
      </c>
      <c r="K275" s="16"/>
      <c r="M275" s="15"/>
      <c r="N275" s="15"/>
      <c r="O275" s="15"/>
    </row>
    <row r="276" spans="2:15" hidden="1" x14ac:dyDescent="0.15">
      <c r="B276" s="15"/>
      <c r="C276" s="16"/>
      <c r="D276" s="16"/>
      <c r="E276" s="16"/>
      <c r="F276" s="16"/>
      <c r="G276" s="16"/>
      <c r="H276" s="16"/>
      <c r="I276" s="16"/>
      <c r="J276" s="82">
        <f t="shared" si="5"/>
        <v>0</v>
      </c>
      <c r="K276" s="16"/>
      <c r="M276" s="15"/>
      <c r="N276" s="15"/>
      <c r="O276" s="15"/>
    </row>
    <row r="277" spans="2:15" ht="12.75" hidden="1" thickBot="1" x14ac:dyDescent="0.2">
      <c r="B277" s="15"/>
      <c r="C277" s="16"/>
      <c r="D277" s="16"/>
      <c r="E277" s="16"/>
      <c r="F277" s="16"/>
      <c r="G277" s="16"/>
      <c r="H277" s="16"/>
      <c r="I277" s="16"/>
      <c r="J277" s="44">
        <f>SUM(J267:J276)</f>
        <v>0</v>
      </c>
      <c r="K277" s="16"/>
      <c r="M277" s="15"/>
      <c r="N277" s="15"/>
      <c r="O277" s="15"/>
    </row>
    <row r="278" spans="2:15" hidden="1" x14ac:dyDescent="0.15">
      <c r="B278" s="15"/>
      <c r="C278" s="16"/>
      <c r="D278" s="16"/>
      <c r="E278" s="16"/>
      <c r="F278" s="16"/>
      <c r="G278" s="16"/>
      <c r="H278" s="16"/>
      <c r="I278" s="16"/>
      <c r="J278" s="16"/>
      <c r="K278" s="16"/>
      <c r="M278" s="15"/>
      <c r="N278" s="15"/>
      <c r="O278" s="15"/>
    </row>
    <row r="279" spans="2:15" ht="13.5" hidden="1" customHeight="1" x14ac:dyDescent="0.15">
      <c r="B279" s="95" t="s">
        <v>454</v>
      </c>
      <c r="C279" s="48"/>
      <c r="D279" s="129"/>
      <c r="E279" s="965"/>
      <c r="F279" s="966"/>
      <c r="G279" s="966"/>
      <c r="H279" s="966"/>
      <c r="I279" s="966"/>
      <c r="J279" s="992"/>
      <c r="K279" s="16"/>
      <c r="L279" s="15"/>
      <c r="M279" s="15"/>
      <c r="N279" s="15"/>
      <c r="O279" s="15"/>
    </row>
    <row r="280" spans="2:15" ht="13.5" hidden="1" customHeight="1" x14ac:dyDescent="0.15">
      <c r="B280" s="96" t="s">
        <v>403</v>
      </c>
      <c r="C280" s="15"/>
      <c r="D280" s="130"/>
      <c r="E280" s="968"/>
      <c r="F280" s="969"/>
      <c r="G280" s="969"/>
      <c r="H280" s="969"/>
      <c r="I280" s="969"/>
      <c r="J280" s="993"/>
      <c r="K280" s="16"/>
      <c r="L280" s="15"/>
      <c r="M280" s="15"/>
      <c r="N280" s="15"/>
      <c r="O280" s="15"/>
    </row>
    <row r="281" spans="2:15" ht="14.25" hidden="1" customHeight="1" thickBot="1" x14ac:dyDescent="0.2">
      <c r="B281" s="131"/>
      <c r="C281" s="147"/>
      <c r="D281" s="132"/>
      <c r="E281" s="971"/>
      <c r="F281" s="972"/>
      <c r="G281" s="972"/>
      <c r="H281" s="972"/>
      <c r="I281" s="972"/>
      <c r="J281" s="994"/>
      <c r="K281" s="16"/>
      <c r="L281" s="15"/>
      <c r="M281" s="15"/>
      <c r="N281" s="15"/>
      <c r="O281" s="15"/>
    </row>
    <row r="282" spans="2:15" hidden="1" x14ac:dyDescent="0.15">
      <c r="B282" s="15"/>
      <c r="C282" s="15"/>
      <c r="D282" s="16"/>
      <c r="E282" s="16"/>
      <c r="F282" s="16"/>
      <c r="G282" s="16"/>
      <c r="H282" s="16"/>
      <c r="I282" s="16"/>
      <c r="J282" s="16"/>
      <c r="K282" s="16"/>
      <c r="M282" s="15"/>
      <c r="N282" s="15"/>
      <c r="O282" s="15"/>
    </row>
    <row r="283" spans="2:15" hidden="1" x14ac:dyDescent="0.15">
      <c r="B283" s="95" t="s">
        <v>455</v>
      </c>
      <c r="C283" s="48"/>
      <c r="D283" s="129"/>
      <c r="E283" s="965"/>
      <c r="F283" s="966"/>
      <c r="G283" s="966"/>
      <c r="H283" s="966"/>
      <c r="I283" s="966"/>
      <c r="J283" s="992"/>
      <c r="M283" s="15"/>
      <c r="N283" s="15"/>
      <c r="O283" s="15"/>
    </row>
    <row r="284" spans="2:15" hidden="1" x14ac:dyDescent="0.15">
      <c r="B284" s="96" t="s">
        <v>390</v>
      </c>
      <c r="C284" s="15"/>
      <c r="D284" s="130"/>
      <c r="E284" s="968"/>
      <c r="F284" s="969"/>
      <c r="G284" s="969"/>
      <c r="H284" s="969"/>
      <c r="I284" s="969"/>
      <c r="J284" s="993"/>
      <c r="M284" s="15"/>
      <c r="N284" s="15"/>
      <c r="O284" s="15"/>
    </row>
    <row r="285" spans="2:15" ht="12.75" hidden="1" thickBot="1" x14ac:dyDescent="0.2">
      <c r="B285" s="131"/>
      <c r="C285" s="147"/>
      <c r="D285" s="132"/>
      <c r="E285" s="971"/>
      <c r="F285" s="972"/>
      <c r="G285" s="972"/>
      <c r="H285" s="972"/>
      <c r="I285" s="972"/>
      <c r="J285" s="994"/>
      <c r="M285" s="15"/>
      <c r="N285" s="15"/>
      <c r="O285" s="15"/>
    </row>
    <row r="286" spans="2:15" hidden="1" x14ac:dyDescent="0.15">
      <c r="B286" s="15"/>
      <c r="C286" s="16"/>
      <c r="D286" s="146"/>
      <c r="E286" s="146"/>
      <c r="F286" s="146"/>
      <c r="G286" s="146"/>
      <c r="H286" s="146"/>
      <c r="I286" s="146"/>
      <c r="L286" s="15"/>
    </row>
    <row r="287" spans="2:15" x14ac:dyDescent="0.15">
      <c r="B287" s="15"/>
      <c r="C287" s="16"/>
      <c r="D287" s="146"/>
      <c r="E287" s="146"/>
      <c r="F287" s="146"/>
      <c r="G287" s="146"/>
      <c r="H287" s="146"/>
      <c r="I287" s="146"/>
      <c r="L287" s="15"/>
    </row>
    <row r="288" spans="2:15" ht="12.75" thickBot="1" x14ac:dyDescent="0.2">
      <c r="B288" s="15" t="s">
        <v>1575</v>
      </c>
      <c r="C288" s="16"/>
      <c r="D288" s="16"/>
      <c r="E288" s="16"/>
      <c r="F288" s="15"/>
      <c r="G288" s="16" t="s">
        <v>215</v>
      </c>
      <c r="I288" s="15"/>
      <c r="J288" s="15"/>
      <c r="K288" s="15"/>
    </row>
    <row r="289" spans="2:11" x14ac:dyDescent="0.15">
      <c r="B289" s="78" t="s">
        <v>456</v>
      </c>
      <c r="C289" s="47"/>
      <c r="D289" s="47"/>
      <c r="E289" s="47"/>
      <c r="F289" s="47"/>
      <c r="G289" s="80">
        <f>+I185</f>
        <v>0</v>
      </c>
      <c r="I289" s="15"/>
      <c r="J289" s="15"/>
      <c r="K289" s="15"/>
    </row>
    <row r="290" spans="2:11" x14ac:dyDescent="0.15">
      <c r="B290" s="42" t="s">
        <v>457</v>
      </c>
      <c r="C290" s="119"/>
      <c r="D290" s="119"/>
      <c r="E290" s="119"/>
      <c r="F290" s="119"/>
      <c r="G290" s="82">
        <f>+I203</f>
        <v>0</v>
      </c>
      <c r="I290" s="15"/>
      <c r="J290" s="15"/>
      <c r="K290" s="15"/>
    </row>
    <row r="291" spans="2:11" x14ac:dyDescent="0.15">
      <c r="B291" s="42" t="s">
        <v>458</v>
      </c>
      <c r="C291" s="119"/>
      <c r="D291" s="119"/>
      <c r="E291" s="119"/>
      <c r="F291" s="119"/>
      <c r="G291" s="82">
        <f>+J236+J221</f>
        <v>0</v>
      </c>
      <c r="I291" s="15"/>
      <c r="J291" s="15"/>
      <c r="K291" s="15"/>
    </row>
    <row r="292" spans="2:11" x14ac:dyDescent="0.15">
      <c r="B292" s="42" t="s">
        <v>459</v>
      </c>
      <c r="C292" s="153"/>
      <c r="D292" s="153"/>
      <c r="E292" s="153"/>
      <c r="F292" s="153"/>
      <c r="G292" s="84">
        <f>J277</f>
        <v>0</v>
      </c>
      <c r="I292" s="15"/>
      <c r="J292" s="15"/>
      <c r="K292" s="15"/>
    </row>
    <row r="293" spans="2:11" ht="12.75" thickBot="1" x14ac:dyDescent="0.2">
      <c r="B293" s="85"/>
      <c r="C293" s="120"/>
      <c r="D293" s="120" t="s">
        <v>370</v>
      </c>
      <c r="E293" s="120"/>
      <c r="F293" s="120"/>
      <c r="G293" s="44">
        <f>SUM(G289:G292)</f>
        <v>0</v>
      </c>
    </row>
    <row r="294" spans="2:11" x14ac:dyDescent="0.15">
      <c r="B294" s="15"/>
      <c r="C294" s="16"/>
      <c r="D294" s="16"/>
      <c r="E294" s="16"/>
      <c r="F294" s="15"/>
      <c r="G294" s="15"/>
      <c r="H294" s="16"/>
    </row>
    <row r="295" spans="2:11" hidden="1" x14ac:dyDescent="0.15">
      <c r="B295" s="15"/>
      <c r="C295" s="16"/>
      <c r="D295" s="16"/>
      <c r="E295" s="16"/>
      <c r="F295" s="15"/>
      <c r="G295" s="15"/>
      <c r="H295" s="16"/>
    </row>
    <row r="296" spans="2:11" x14ac:dyDescent="0.15">
      <c r="B296" s="1" t="s">
        <v>460</v>
      </c>
    </row>
    <row r="297" spans="2:11" ht="12.75" thickBot="1" x14ac:dyDescent="0.2">
      <c r="B297" s="1" t="s">
        <v>461</v>
      </c>
    </row>
    <row r="298" spans="2:11" ht="13.5" customHeight="1" x14ac:dyDescent="0.15">
      <c r="B298" s="95"/>
      <c r="C298" s="974" t="s">
        <v>462</v>
      </c>
      <c r="D298" s="976"/>
      <c r="E298" s="974" t="s">
        <v>463</v>
      </c>
      <c r="F298" s="976"/>
      <c r="G298" s="17" t="s">
        <v>409</v>
      </c>
      <c r="H298" s="17" t="s">
        <v>464</v>
      </c>
      <c r="I298" s="17" t="s">
        <v>465</v>
      </c>
      <c r="J298" s="17" t="s">
        <v>466</v>
      </c>
    </row>
    <row r="299" spans="2:11" x14ac:dyDescent="0.15">
      <c r="B299" s="96" t="s">
        <v>246</v>
      </c>
      <c r="C299" s="20" t="s">
        <v>467</v>
      </c>
      <c r="D299" s="20" t="s">
        <v>468</v>
      </c>
      <c r="E299" s="20" t="s">
        <v>469</v>
      </c>
      <c r="F299" s="20" t="s">
        <v>470</v>
      </c>
      <c r="G299" s="20" t="s">
        <v>378</v>
      </c>
      <c r="H299" s="20" t="s">
        <v>378</v>
      </c>
      <c r="I299" s="20" t="s">
        <v>138</v>
      </c>
      <c r="J299" s="20" t="s">
        <v>440</v>
      </c>
    </row>
    <row r="300" spans="2:11" x14ac:dyDescent="0.15">
      <c r="B300" s="96"/>
      <c r="C300" s="20" t="s">
        <v>190</v>
      </c>
      <c r="D300" s="20"/>
      <c r="E300" s="154" t="s">
        <v>190</v>
      </c>
      <c r="F300" s="154" t="s">
        <v>471</v>
      </c>
      <c r="G300" s="20" t="s">
        <v>472</v>
      </c>
      <c r="H300" s="20" t="s">
        <v>473</v>
      </c>
      <c r="I300" s="20" t="s">
        <v>474</v>
      </c>
      <c r="J300" s="20"/>
    </row>
    <row r="301" spans="2:11" x14ac:dyDescent="0.15">
      <c r="B301" s="96"/>
      <c r="C301" s="20"/>
      <c r="D301" s="20"/>
      <c r="E301" s="154"/>
      <c r="F301" s="154"/>
      <c r="G301" s="20" t="s">
        <v>400</v>
      </c>
      <c r="H301" s="20" t="s">
        <v>400</v>
      </c>
      <c r="I301" s="20" t="s">
        <v>400</v>
      </c>
      <c r="J301" s="20" t="s">
        <v>421</v>
      </c>
    </row>
    <row r="302" spans="2:11" x14ac:dyDescent="0.15">
      <c r="B302" s="960">
        <f>B14</f>
        <v>0</v>
      </c>
      <c r="C302" s="320">
        <f>C14</f>
        <v>0</v>
      </c>
      <c r="D302" s="946">
        <f>D14</f>
        <v>0</v>
      </c>
      <c r="E302" s="905"/>
      <c r="F302" s="947">
        <f>D183</f>
        <v>0</v>
      </c>
      <c r="G302" s="905">
        <f>C302*E302*10</f>
        <v>0</v>
      </c>
      <c r="H302" s="29">
        <f>D302*F302*10</f>
        <v>0</v>
      </c>
      <c r="I302" s="906">
        <f>+H302-G302</f>
        <v>0</v>
      </c>
      <c r="J302" s="944">
        <f>F183</f>
        <v>0</v>
      </c>
    </row>
    <row r="303" spans="2:11" x14ac:dyDescent="0.15">
      <c r="B303" s="13"/>
      <c r="C303" s="155"/>
      <c r="D303" s="903"/>
      <c r="E303" s="29"/>
      <c r="F303" s="140"/>
      <c r="G303" s="905">
        <f>+C303*E303*10</f>
        <v>0</v>
      </c>
      <c r="H303" s="905">
        <f>+D303*F303*10</f>
        <v>0</v>
      </c>
      <c r="I303" s="906">
        <f>+H303-G303</f>
        <v>0</v>
      </c>
      <c r="J303" s="907"/>
    </row>
    <row r="304" spans="2:11" ht="12.75" thickBot="1" x14ac:dyDescent="0.2">
      <c r="B304" s="43" t="s">
        <v>174</v>
      </c>
      <c r="C304" s="945">
        <f t="shared" ref="C304:I304" si="6">SUM(C302:C303)</f>
        <v>0</v>
      </c>
      <c r="D304" s="945">
        <f t="shared" si="6"/>
        <v>0</v>
      </c>
      <c r="E304" s="908">
        <f t="shared" si="6"/>
        <v>0</v>
      </c>
      <c r="F304" s="908">
        <f t="shared" si="6"/>
        <v>0</v>
      </c>
      <c r="G304" s="908">
        <f t="shared" si="6"/>
        <v>0</v>
      </c>
      <c r="H304" s="948">
        <f t="shared" si="6"/>
        <v>0</v>
      </c>
      <c r="I304" s="908">
        <f t="shared" si="6"/>
        <v>0</v>
      </c>
      <c r="J304" s="909"/>
    </row>
    <row r="305" spans="2:16" ht="12.75" thickBot="1" x14ac:dyDescent="0.2">
      <c r="B305" s="15"/>
      <c r="C305" s="45"/>
      <c r="D305" s="45"/>
      <c r="E305" s="45"/>
      <c r="F305" s="16"/>
      <c r="G305" s="16"/>
      <c r="H305" s="16"/>
      <c r="I305" s="16"/>
      <c r="J305" s="16"/>
    </row>
    <row r="306" spans="2:16" x14ac:dyDescent="0.15">
      <c r="B306" s="15"/>
      <c r="C306" s="16"/>
      <c r="D306" s="15"/>
      <c r="E306" s="15"/>
      <c r="F306" s="4" t="s">
        <v>475</v>
      </c>
      <c r="G306" s="46"/>
      <c r="H306" s="157" t="s">
        <v>476</v>
      </c>
      <c r="I306" s="61"/>
      <c r="J306" s="5" t="s">
        <v>226</v>
      </c>
    </row>
    <row r="307" spans="2:16" x14ac:dyDescent="0.15">
      <c r="B307" s="15"/>
      <c r="C307" s="45"/>
      <c r="D307" s="15"/>
      <c r="E307" s="15"/>
      <c r="F307" s="9"/>
      <c r="G307" s="51" t="s">
        <v>477</v>
      </c>
      <c r="H307" s="51" t="s">
        <v>478</v>
      </c>
      <c r="I307" s="20" t="s">
        <v>479</v>
      </c>
      <c r="J307" s="8" t="s">
        <v>480</v>
      </c>
    </row>
    <row r="308" spans="2:16" x14ac:dyDescent="0.15">
      <c r="B308" s="15"/>
      <c r="C308" s="45"/>
      <c r="D308" s="15"/>
      <c r="E308" s="15"/>
      <c r="F308" s="9"/>
      <c r="G308" s="20" t="s">
        <v>140</v>
      </c>
      <c r="H308" s="20"/>
      <c r="I308" s="52"/>
      <c r="J308" s="8" t="s">
        <v>481</v>
      </c>
    </row>
    <row r="309" spans="2:16" x14ac:dyDescent="0.15">
      <c r="C309" s="45"/>
      <c r="D309" s="15"/>
      <c r="E309" s="15"/>
      <c r="F309" s="9"/>
      <c r="G309" s="20" t="s">
        <v>482</v>
      </c>
      <c r="H309" s="52" t="s">
        <v>483</v>
      </c>
      <c r="I309" s="52" t="s">
        <v>484</v>
      </c>
      <c r="J309" s="8" t="s">
        <v>208</v>
      </c>
    </row>
    <row r="310" spans="2:16" x14ac:dyDescent="0.15">
      <c r="C310" s="45"/>
      <c r="D310" s="146"/>
      <c r="E310" s="904"/>
      <c r="F310" s="910"/>
      <c r="G310" s="68">
        <v>0</v>
      </c>
      <c r="H310" s="68">
        <v>0</v>
      </c>
      <c r="I310" s="68">
        <f>+G310*H310/1000</f>
        <v>0</v>
      </c>
      <c r="J310" s="82">
        <f>(I302*J302*F310/1000)-I310</f>
        <v>0</v>
      </c>
      <c r="K310" s="15"/>
      <c r="L310" s="15"/>
      <c r="M310" s="16"/>
      <c r="N310" s="15"/>
      <c r="O310" s="15"/>
      <c r="P310" s="16"/>
    </row>
    <row r="311" spans="2:16" x14ac:dyDescent="0.15">
      <c r="C311" s="45"/>
      <c r="D311" s="146"/>
      <c r="E311" s="904"/>
      <c r="F311" s="910"/>
      <c r="G311" s="68"/>
      <c r="H311" s="68"/>
      <c r="I311" s="68">
        <f>+G311*H311/1000</f>
        <v>0</v>
      </c>
      <c r="J311" s="82">
        <f>(I303*J303*F311/1000)-I311</f>
        <v>0</v>
      </c>
      <c r="K311" s="15"/>
      <c r="L311" s="15"/>
      <c r="M311" s="16"/>
      <c r="N311" s="15"/>
      <c r="O311" s="15"/>
      <c r="P311" s="16"/>
    </row>
    <row r="312" spans="2:16" ht="12.75" thickBot="1" x14ac:dyDescent="0.2">
      <c r="C312" s="45"/>
      <c r="D312" s="16"/>
      <c r="E312" s="904"/>
      <c r="F312" s="911"/>
      <c r="G312" s="116"/>
      <c r="H312" s="116"/>
      <c r="I312" s="73">
        <f>SUM(I310:I311)</f>
        <v>0</v>
      </c>
      <c r="J312" s="44">
        <f>SUM(J310:J311)</f>
        <v>0</v>
      </c>
      <c r="K312" s="15"/>
      <c r="L312" s="15"/>
      <c r="M312" s="16"/>
      <c r="N312" s="15"/>
      <c r="O312" s="15"/>
      <c r="P312" s="16"/>
    </row>
    <row r="313" spans="2:16" ht="15" customHeight="1" thickBot="1" x14ac:dyDescent="0.2">
      <c r="C313" s="45"/>
      <c r="D313" s="16"/>
      <c r="E313" s="15"/>
      <c r="F313" s="15"/>
      <c r="G313" s="15"/>
      <c r="H313" s="19"/>
      <c r="I313" s="15"/>
      <c r="J313" s="16"/>
      <c r="K313" s="15"/>
      <c r="L313" s="15"/>
      <c r="M313" s="16"/>
      <c r="N313" s="15"/>
      <c r="O313" s="15"/>
      <c r="P313" s="16"/>
    </row>
    <row r="314" spans="2:16" ht="15" customHeight="1" x14ac:dyDescent="0.15">
      <c r="B314" s="95" t="s">
        <v>485</v>
      </c>
      <c r="C314" s="129"/>
      <c r="D314" s="986" t="s">
        <v>1624</v>
      </c>
      <c r="E314" s="987"/>
      <c r="F314" s="987"/>
      <c r="G314" s="988"/>
      <c r="H314" s="16"/>
      <c r="I314" s="16"/>
      <c r="J314" s="16"/>
      <c r="K314" s="15"/>
      <c r="L314" s="15"/>
      <c r="M314" s="16"/>
      <c r="N314" s="15"/>
      <c r="O314" s="15"/>
      <c r="P314" s="16"/>
    </row>
    <row r="315" spans="2:16" ht="15" customHeight="1" thickBot="1" x14ac:dyDescent="0.2">
      <c r="B315" s="131" t="s">
        <v>486</v>
      </c>
      <c r="C315" s="132"/>
      <c r="D315" s="989"/>
      <c r="E315" s="990"/>
      <c r="F315" s="990"/>
      <c r="G315" s="991"/>
      <c r="H315" s="16"/>
      <c r="I315" s="16"/>
      <c r="J315" s="16"/>
      <c r="K315" s="15"/>
      <c r="L315" s="15"/>
      <c r="M315" s="16"/>
      <c r="N315" s="15"/>
      <c r="O315" s="15"/>
      <c r="P315" s="16"/>
    </row>
    <row r="316" spans="2:16" ht="12.75" thickBot="1" x14ac:dyDescent="0.2">
      <c r="C316" s="45"/>
      <c r="D316" s="45"/>
      <c r="E316" s="45"/>
      <c r="F316" s="16"/>
      <c r="G316" s="16"/>
      <c r="H316" s="16"/>
      <c r="I316" s="16"/>
      <c r="J316" s="16"/>
      <c r="K316" s="15"/>
      <c r="L316" s="15"/>
      <c r="M316" s="16"/>
      <c r="N316" s="15"/>
      <c r="O316" s="15"/>
      <c r="P316" s="16"/>
    </row>
    <row r="317" spans="2:16" ht="17.25" customHeight="1" x14ac:dyDescent="0.15">
      <c r="B317" s="95" t="s">
        <v>487</v>
      </c>
      <c r="C317" s="129"/>
      <c r="D317" s="986" t="s">
        <v>1625</v>
      </c>
      <c r="E317" s="987"/>
      <c r="F317" s="987"/>
      <c r="G317" s="988"/>
      <c r="H317" s="16"/>
      <c r="I317" s="16"/>
      <c r="J317" s="16"/>
      <c r="K317" s="15"/>
      <c r="L317" s="15"/>
      <c r="M317" s="16"/>
      <c r="N317" s="15"/>
      <c r="O317" s="15"/>
      <c r="P317" s="16"/>
    </row>
    <row r="318" spans="2:16" ht="21" customHeight="1" thickBot="1" x14ac:dyDescent="0.2">
      <c r="B318" s="131" t="s">
        <v>486</v>
      </c>
      <c r="C318" s="132"/>
      <c r="D318" s="989"/>
      <c r="E318" s="990"/>
      <c r="F318" s="990"/>
      <c r="G318" s="991"/>
      <c r="H318" s="16"/>
      <c r="I318" s="16"/>
      <c r="J318" s="16"/>
      <c r="K318" s="15"/>
      <c r="L318" s="15"/>
      <c r="M318" s="16"/>
      <c r="N318" s="15"/>
      <c r="O318" s="15"/>
      <c r="P318" s="16"/>
    </row>
    <row r="319" spans="2:16" ht="12.75" thickBot="1" x14ac:dyDescent="0.2">
      <c r="C319" s="45"/>
      <c r="D319" s="45"/>
      <c r="E319" s="45"/>
      <c r="F319" s="16"/>
      <c r="G319" s="16"/>
      <c r="H319" s="16"/>
      <c r="I319" s="16"/>
      <c r="J319" s="16"/>
      <c r="K319" s="15"/>
      <c r="L319" s="15"/>
      <c r="M319" s="16"/>
      <c r="N319" s="15"/>
      <c r="O319" s="15"/>
      <c r="P319" s="16"/>
    </row>
    <row r="320" spans="2:16" ht="12" customHeight="1" x14ac:dyDescent="0.15">
      <c r="B320" s="95" t="s">
        <v>488</v>
      </c>
      <c r="C320" s="129"/>
      <c r="D320" s="986" t="s">
        <v>1623</v>
      </c>
      <c r="E320" s="987"/>
      <c r="F320" s="987"/>
      <c r="G320" s="988"/>
      <c r="H320" s="16"/>
      <c r="I320" s="16"/>
      <c r="J320" s="16"/>
      <c r="K320" s="15"/>
      <c r="L320" s="15"/>
      <c r="M320" s="16"/>
      <c r="N320" s="15"/>
      <c r="O320" s="15"/>
      <c r="P320" s="16"/>
    </row>
    <row r="321" spans="2:16" ht="12.75" thickBot="1" x14ac:dyDescent="0.2">
      <c r="B321" s="131" t="s">
        <v>390</v>
      </c>
      <c r="C321" s="132"/>
      <c r="D321" s="989"/>
      <c r="E321" s="990"/>
      <c r="F321" s="990"/>
      <c r="G321" s="991"/>
      <c r="H321" s="16"/>
      <c r="I321" s="16"/>
      <c r="J321" s="16"/>
      <c r="K321" s="15"/>
      <c r="L321" s="15"/>
      <c r="M321" s="16"/>
      <c r="N321" s="15"/>
      <c r="O321" s="15"/>
      <c r="P321" s="16"/>
    </row>
    <row r="322" spans="2:16" x14ac:dyDescent="0.15">
      <c r="C322" s="45"/>
      <c r="D322" s="45"/>
      <c r="E322" s="45"/>
      <c r="F322" s="16"/>
      <c r="G322" s="16"/>
      <c r="H322" s="16"/>
      <c r="I322" s="16"/>
      <c r="J322" s="16"/>
      <c r="K322" s="15"/>
      <c r="L322" s="15"/>
      <c r="M322" s="16"/>
      <c r="N322" s="15"/>
      <c r="O322" s="15"/>
      <c r="P322" s="16"/>
    </row>
    <row r="323" spans="2:16" hidden="1" x14ac:dyDescent="0.15">
      <c r="B323" s="1" t="s">
        <v>489</v>
      </c>
    </row>
    <row r="324" spans="2:16" hidden="1" x14ac:dyDescent="0.15">
      <c r="B324" s="1" t="s">
        <v>490</v>
      </c>
    </row>
    <row r="325" spans="2:16" ht="13.5" hidden="1" customHeight="1" x14ac:dyDescent="0.15">
      <c r="B325" s="95"/>
      <c r="C325" s="17" t="s">
        <v>491</v>
      </c>
      <c r="D325" s="974" t="s">
        <v>463</v>
      </c>
      <c r="E325" s="975"/>
      <c r="F325" s="976"/>
      <c r="G325" s="17" t="s">
        <v>492</v>
      </c>
      <c r="H325" s="17" t="s">
        <v>410</v>
      </c>
      <c r="I325" s="136" t="s">
        <v>226</v>
      </c>
    </row>
    <row r="326" spans="2:16" hidden="1" x14ac:dyDescent="0.15">
      <c r="B326" s="39" t="s">
        <v>227</v>
      </c>
      <c r="C326" s="20"/>
      <c r="D326" s="20" t="s">
        <v>493</v>
      </c>
      <c r="E326" s="20" t="s">
        <v>494</v>
      </c>
      <c r="F326" s="20" t="s">
        <v>495</v>
      </c>
      <c r="G326" s="20" t="s">
        <v>138</v>
      </c>
      <c r="H326" s="20" t="s">
        <v>440</v>
      </c>
      <c r="I326" s="137"/>
    </row>
    <row r="327" spans="2:16" hidden="1" x14ac:dyDescent="0.15">
      <c r="B327" s="39"/>
      <c r="C327" s="20"/>
      <c r="D327" s="20" t="s">
        <v>190</v>
      </c>
      <c r="E327" s="20"/>
      <c r="F327" s="20" t="s">
        <v>496</v>
      </c>
      <c r="G327" s="20" t="s">
        <v>497</v>
      </c>
      <c r="H327" s="20"/>
      <c r="I327" s="137" t="s">
        <v>498</v>
      </c>
    </row>
    <row r="328" spans="2:16" hidden="1" x14ac:dyDescent="0.15">
      <c r="B328" s="39"/>
      <c r="C328" s="20" t="s">
        <v>320</v>
      </c>
      <c r="D328" s="20"/>
      <c r="E328" s="20"/>
      <c r="F328" s="20"/>
      <c r="G328" s="20" t="s">
        <v>400</v>
      </c>
      <c r="H328" s="20" t="s">
        <v>421</v>
      </c>
      <c r="I328" s="137" t="s">
        <v>499</v>
      </c>
    </row>
    <row r="329" spans="2:16" hidden="1" x14ac:dyDescent="0.15">
      <c r="B329" s="42"/>
      <c r="C329" s="155"/>
      <c r="D329" s="55"/>
      <c r="E329" s="125"/>
      <c r="F329" s="125">
        <f>+E329-D329</f>
        <v>0</v>
      </c>
      <c r="G329" s="29">
        <f>+C329*F329*10</f>
        <v>0</v>
      </c>
      <c r="H329" s="158"/>
      <c r="I329" s="159">
        <f>+G329*H329/1000</f>
        <v>0</v>
      </c>
    </row>
    <row r="330" spans="2:16" hidden="1" x14ac:dyDescent="0.15">
      <c r="B330" s="42"/>
      <c r="C330" s="155"/>
      <c r="D330" s="55"/>
      <c r="E330" s="125"/>
      <c r="F330" s="125">
        <f>+E330-D330</f>
        <v>0</v>
      </c>
      <c r="G330" s="29">
        <f>+C330*F330*10</f>
        <v>0</v>
      </c>
      <c r="H330" s="158"/>
      <c r="I330" s="159">
        <f>+G330*H330/1000</f>
        <v>0</v>
      </c>
    </row>
    <row r="331" spans="2:16" ht="12.75" hidden="1" thickBot="1" x14ac:dyDescent="0.2">
      <c r="B331" s="131" t="s">
        <v>174</v>
      </c>
      <c r="C331" s="156">
        <f>SUM(C329:C330)</f>
        <v>0</v>
      </c>
      <c r="D331" s="58"/>
      <c r="E331" s="58"/>
      <c r="F331" s="58"/>
      <c r="G331" s="117">
        <f>SUM(G329:G330)</f>
        <v>0</v>
      </c>
      <c r="H331" s="160"/>
      <c r="I331" s="161">
        <f>SUM(I329:I330)</f>
        <v>0</v>
      </c>
    </row>
    <row r="332" spans="2:16" hidden="1" x14ac:dyDescent="0.15">
      <c r="B332" s="15"/>
      <c r="C332" s="45"/>
      <c r="D332" s="45"/>
      <c r="E332" s="45"/>
      <c r="F332" s="16"/>
      <c r="G332" s="16"/>
      <c r="H332" s="16"/>
      <c r="I332" s="16"/>
      <c r="J332" s="16"/>
      <c r="K332" s="15"/>
      <c r="L332" s="15"/>
      <c r="M332" s="15"/>
      <c r="N332" s="15"/>
      <c r="O332" s="16"/>
    </row>
    <row r="333" spans="2:16" ht="13.5" hidden="1" customHeight="1" x14ac:dyDescent="0.15">
      <c r="B333" s="95" t="s">
        <v>500</v>
      </c>
      <c r="C333" s="129"/>
      <c r="D333" s="965"/>
      <c r="E333" s="966"/>
      <c r="F333" s="966"/>
      <c r="G333" s="967"/>
      <c r="H333" s="16"/>
      <c r="I333" s="16"/>
      <c r="J333" s="16"/>
      <c r="K333" s="15"/>
      <c r="L333" s="15"/>
      <c r="M333" s="15"/>
      <c r="N333" s="15"/>
      <c r="O333" s="16"/>
    </row>
    <row r="334" spans="2:16" ht="14.25" hidden="1" customHeight="1" thickBot="1" x14ac:dyDescent="0.2">
      <c r="B334" s="131" t="s">
        <v>426</v>
      </c>
      <c r="C334" s="132"/>
      <c r="D334" s="971"/>
      <c r="E334" s="972"/>
      <c r="F334" s="972"/>
      <c r="G334" s="973"/>
      <c r="H334" s="16"/>
      <c r="I334" s="16"/>
      <c r="J334" s="16"/>
      <c r="K334" s="15"/>
      <c r="L334" s="15"/>
      <c r="M334" s="15"/>
      <c r="N334" s="15"/>
      <c r="O334" s="16"/>
    </row>
    <row r="335" spans="2:16" x14ac:dyDescent="0.15">
      <c r="B335" s="15"/>
      <c r="C335" s="16"/>
      <c r="D335" s="16"/>
      <c r="E335" s="16"/>
      <c r="F335" s="15"/>
      <c r="G335" s="15"/>
      <c r="H335" s="16"/>
      <c r="I335" s="16"/>
      <c r="J335" s="16"/>
      <c r="K335" s="15"/>
      <c r="L335" s="15"/>
      <c r="M335" s="15"/>
      <c r="N335" s="15"/>
      <c r="O335" s="16"/>
    </row>
    <row r="336" spans="2:16" ht="12.75" thickBot="1" x14ac:dyDescent="0.2">
      <c r="B336" s="15" t="s">
        <v>501</v>
      </c>
      <c r="C336" s="45"/>
      <c r="D336" s="45"/>
      <c r="E336" s="45"/>
      <c r="F336" s="16"/>
      <c r="G336" s="16"/>
      <c r="H336" s="16" t="s">
        <v>502</v>
      </c>
      <c r="I336" s="16"/>
      <c r="J336" s="15"/>
      <c r="K336" s="15"/>
      <c r="L336" s="15"/>
      <c r="M336" s="15"/>
      <c r="N336" s="15"/>
      <c r="O336" s="16"/>
    </row>
    <row r="337" spans="2:16" x14ac:dyDescent="0.15">
      <c r="B337" s="78" t="s">
        <v>503</v>
      </c>
      <c r="C337" s="47"/>
      <c r="D337" s="47"/>
      <c r="E337" s="47"/>
      <c r="F337" s="47"/>
      <c r="G337" s="49"/>
      <c r="H337" s="80">
        <f>+J312</f>
        <v>0</v>
      </c>
      <c r="I337" s="16"/>
      <c r="J337" s="15"/>
      <c r="K337" s="15"/>
      <c r="L337" s="15"/>
      <c r="M337" s="15"/>
      <c r="N337" s="15"/>
      <c r="O337" s="15"/>
      <c r="P337" s="16"/>
    </row>
    <row r="338" spans="2:16" x14ac:dyDescent="0.15">
      <c r="B338" s="42" t="s">
        <v>504</v>
      </c>
      <c r="C338" s="119"/>
      <c r="D338" s="119"/>
      <c r="E338" s="119"/>
      <c r="F338" s="119"/>
      <c r="G338" s="72"/>
      <c r="H338" s="82">
        <f>+I331</f>
        <v>0</v>
      </c>
      <c r="I338" s="16"/>
      <c r="J338" s="15"/>
      <c r="K338" s="15"/>
      <c r="L338" s="15"/>
      <c r="M338" s="15"/>
      <c r="N338" s="15"/>
      <c r="O338" s="15"/>
      <c r="P338" s="16"/>
    </row>
    <row r="339" spans="2:16" ht="12.75" thickBot="1" x14ac:dyDescent="0.2">
      <c r="B339" s="85"/>
      <c r="C339" s="120"/>
      <c r="D339" s="120" t="s">
        <v>370</v>
      </c>
      <c r="E339" s="120"/>
      <c r="F339" s="120"/>
      <c r="G339" s="121"/>
      <c r="H339" s="44">
        <f>SUM(H337:H338)</f>
        <v>0</v>
      </c>
      <c r="I339" s="16"/>
      <c r="J339" s="16"/>
      <c r="K339" s="15"/>
      <c r="L339" s="15"/>
      <c r="M339" s="15"/>
      <c r="N339" s="15"/>
      <c r="O339" s="15"/>
      <c r="P339" s="16"/>
    </row>
    <row r="340" spans="2:16" x14ac:dyDescent="0.15">
      <c r="B340" s="15"/>
      <c r="C340" s="15"/>
      <c r="D340" s="15"/>
      <c r="E340" s="15"/>
      <c r="F340" s="15"/>
      <c r="G340" s="15"/>
      <c r="H340" s="16"/>
      <c r="I340" s="16"/>
      <c r="J340" s="16"/>
      <c r="K340" s="15"/>
      <c r="L340" s="15"/>
      <c r="M340" s="15"/>
      <c r="N340" s="15"/>
      <c r="O340" s="15"/>
      <c r="P340" s="16"/>
    </row>
    <row r="341" spans="2:16" hidden="1" x14ac:dyDescent="0.15">
      <c r="B341" s="1" t="s">
        <v>505</v>
      </c>
      <c r="C341" s="16"/>
      <c r="D341" s="16"/>
      <c r="E341" s="16"/>
      <c r="F341" s="16"/>
      <c r="G341" s="16"/>
      <c r="H341" s="16"/>
      <c r="I341" s="16"/>
      <c r="J341" s="15"/>
      <c r="K341" s="15"/>
      <c r="L341" s="15"/>
      <c r="M341" s="16"/>
    </row>
    <row r="342" spans="2:16" hidden="1" x14ac:dyDescent="0.15">
      <c r="B342" s="1" t="s">
        <v>506</v>
      </c>
      <c r="C342" s="16"/>
      <c r="D342" s="16"/>
      <c r="E342" s="16"/>
      <c r="F342" s="16"/>
      <c r="G342" s="16"/>
      <c r="H342" s="16"/>
      <c r="I342" s="16"/>
      <c r="J342" s="15"/>
      <c r="K342" s="15"/>
      <c r="L342" s="15"/>
      <c r="M342" s="16"/>
    </row>
    <row r="343" spans="2:16" hidden="1" x14ac:dyDescent="0.15">
      <c r="C343" s="16"/>
      <c r="D343" s="16"/>
      <c r="E343" s="16"/>
      <c r="F343" s="16"/>
      <c r="G343" s="16"/>
      <c r="H343" s="16"/>
      <c r="I343" s="16"/>
      <c r="J343" s="15"/>
      <c r="K343" s="15"/>
      <c r="L343" s="15"/>
      <c r="M343" s="16"/>
    </row>
    <row r="344" spans="2:16" hidden="1" x14ac:dyDescent="0.15">
      <c r="B344" s="962"/>
      <c r="C344" s="162"/>
      <c r="D344" s="163" t="s">
        <v>112</v>
      </c>
      <c r="E344" s="164" t="s">
        <v>181</v>
      </c>
      <c r="F344" s="165" t="s">
        <v>375</v>
      </c>
      <c r="G344" s="166" t="s">
        <v>437</v>
      </c>
      <c r="H344" s="75" t="s">
        <v>159</v>
      </c>
    </row>
    <row r="345" spans="2:16" hidden="1" x14ac:dyDescent="0.15">
      <c r="B345" s="39" t="s">
        <v>227</v>
      </c>
      <c r="C345" s="167" t="s">
        <v>507</v>
      </c>
      <c r="D345" s="168" t="s">
        <v>508</v>
      </c>
      <c r="E345" s="169" t="s">
        <v>509</v>
      </c>
      <c r="F345" s="170" t="s">
        <v>508</v>
      </c>
      <c r="G345" s="171" t="s">
        <v>509</v>
      </c>
      <c r="H345" s="172" t="s">
        <v>510</v>
      </c>
    </row>
    <row r="346" spans="2:16" hidden="1" x14ac:dyDescent="0.15">
      <c r="B346" s="39"/>
      <c r="C346" s="167"/>
      <c r="D346" s="168" t="s">
        <v>511</v>
      </c>
      <c r="E346" s="169" t="s">
        <v>512</v>
      </c>
      <c r="F346" s="170" t="s">
        <v>513</v>
      </c>
      <c r="G346" s="171" t="s">
        <v>512</v>
      </c>
      <c r="H346" s="172" t="s">
        <v>484</v>
      </c>
    </row>
    <row r="347" spans="2:16" hidden="1" x14ac:dyDescent="0.15">
      <c r="B347" s="39"/>
      <c r="C347" s="167"/>
      <c r="D347" s="123" t="s">
        <v>388</v>
      </c>
      <c r="E347" s="115" t="s">
        <v>388</v>
      </c>
      <c r="F347" s="173" t="s">
        <v>388</v>
      </c>
      <c r="G347" s="174" t="s">
        <v>388</v>
      </c>
      <c r="H347" s="172"/>
    </row>
    <row r="348" spans="2:16" hidden="1" x14ac:dyDescent="0.15">
      <c r="B348" s="6"/>
      <c r="C348" s="167"/>
      <c r="D348" s="175" t="s">
        <v>514</v>
      </c>
      <c r="E348" s="176"/>
      <c r="F348" s="177" t="s">
        <v>514</v>
      </c>
      <c r="G348" s="178"/>
      <c r="H348" s="172"/>
    </row>
    <row r="349" spans="2:16" hidden="1" x14ac:dyDescent="0.15">
      <c r="B349" s="65"/>
      <c r="C349" s="179"/>
      <c r="D349" s="168" t="s">
        <v>515</v>
      </c>
      <c r="E349" s="169"/>
      <c r="F349" s="170" t="s">
        <v>515</v>
      </c>
      <c r="G349" s="171"/>
      <c r="H349" s="172"/>
    </row>
    <row r="350" spans="2:16" hidden="1" x14ac:dyDescent="0.15">
      <c r="B350" s="96"/>
      <c r="C350" s="180"/>
      <c r="D350" s="181"/>
      <c r="E350" s="180"/>
      <c r="F350" s="182"/>
      <c r="G350" s="183"/>
      <c r="H350" s="84">
        <f t="shared" ref="H350:H355" si="7">IF($E$16="-",-(F350*G350)/1000,(D350*E350*$E$16-F350*G350)/1000)</f>
        <v>0</v>
      </c>
    </row>
    <row r="351" spans="2:16" hidden="1" x14ac:dyDescent="0.15">
      <c r="B351" s="96"/>
      <c r="C351" s="184"/>
      <c r="D351" s="185"/>
      <c r="E351" s="184"/>
      <c r="F351" s="186"/>
      <c r="G351" s="187"/>
      <c r="H351" s="188">
        <f t="shared" si="7"/>
        <v>0</v>
      </c>
    </row>
    <row r="352" spans="2:16" hidden="1" x14ac:dyDescent="0.15">
      <c r="B352" s="96"/>
      <c r="C352" s="189"/>
      <c r="D352" s="190"/>
      <c r="E352" s="189"/>
      <c r="F352" s="191"/>
      <c r="G352" s="192"/>
      <c r="H352" s="193">
        <f t="shared" si="7"/>
        <v>0</v>
      </c>
    </row>
    <row r="353" spans="2:10" hidden="1" x14ac:dyDescent="0.15">
      <c r="B353" s="27"/>
      <c r="C353" s="180"/>
      <c r="D353" s="181"/>
      <c r="E353" s="180"/>
      <c r="F353" s="182"/>
      <c r="G353" s="183"/>
      <c r="H353" s="194">
        <f t="shared" si="7"/>
        <v>0</v>
      </c>
    </row>
    <row r="354" spans="2:10" hidden="1" x14ac:dyDescent="0.15">
      <c r="B354" s="96"/>
      <c r="C354" s="184"/>
      <c r="D354" s="185"/>
      <c r="E354" s="184"/>
      <c r="F354" s="186"/>
      <c r="G354" s="187"/>
      <c r="H354" s="188">
        <f t="shared" si="7"/>
        <v>0</v>
      </c>
    </row>
    <row r="355" spans="2:10" hidden="1" x14ac:dyDescent="0.15">
      <c r="B355" s="151"/>
      <c r="C355" s="189"/>
      <c r="D355" s="190"/>
      <c r="E355" s="189"/>
      <c r="F355" s="191"/>
      <c r="G355" s="192"/>
      <c r="H355" s="188">
        <f t="shared" si="7"/>
        <v>0</v>
      </c>
    </row>
    <row r="356" spans="2:10" ht="12.75" hidden="1" thickBot="1" x14ac:dyDescent="0.2">
      <c r="B356" s="131" t="s">
        <v>516</v>
      </c>
      <c r="C356" s="128"/>
      <c r="D356" s="195"/>
      <c r="E356" s="196"/>
      <c r="F356" s="197"/>
      <c r="G356" s="198"/>
      <c r="H356" s="44">
        <f>SUM(H350:H355)</f>
        <v>0</v>
      </c>
    </row>
    <row r="357" spans="2:10" hidden="1" x14ac:dyDescent="0.15">
      <c r="B357" s="15"/>
      <c r="C357" s="16"/>
      <c r="D357" s="16"/>
      <c r="E357" s="16"/>
      <c r="F357" s="16"/>
      <c r="G357" s="16"/>
      <c r="H357" s="16"/>
      <c r="I357" s="16"/>
      <c r="J357" s="15"/>
    </row>
    <row r="358" spans="2:10" hidden="1" x14ac:dyDescent="0.15">
      <c r="B358" s="15" t="s">
        <v>517</v>
      </c>
    </row>
    <row r="359" spans="2:10" hidden="1" x14ac:dyDescent="0.15">
      <c r="B359" s="962"/>
      <c r="C359" s="162" t="s">
        <v>373</v>
      </c>
      <c r="D359" s="17" t="s">
        <v>518</v>
      </c>
      <c r="E359" s="17" t="s">
        <v>519</v>
      </c>
      <c r="F359" s="17" t="s">
        <v>520</v>
      </c>
      <c r="G359" s="17" t="s">
        <v>521</v>
      </c>
      <c r="H359" s="17" t="s">
        <v>522</v>
      </c>
      <c r="I359" s="199" t="s">
        <v>523</v>
      </c>
      <c r="J359" s="18" t="s">
        <v>524</v>
      </c>
    </row>
    <row r="360" spans="2:10" hidden="1" x14ac:dyDescent="0.15">
      <c r="B360" s="39" t="s">
        <v>227</v>
      </c>
      <c r="C360" s="167" t="s">
        <v>525</v>
      </c>
      <c r="D360" s="20" t="s">
        <v>526</v>
      </c>
      <c r="E360" s="20" t="s">
        <v>527</v>
      </c>
      <c r="F360" s="20" t="s">
        <v>528</v>
      </c>
      <c r="G360" s="20" t="s">
        <v>529</v>
      </c>
      <c r="H360" s="20" t="s">
        <v>530</v>
      </c>
      <c r="I360" s="200" t="s">
        <v>531</v>
      </c>
      <c r="J360" s="21"/>
    </row>
    <row r="361" spans="2:10" hidden="1" x14ac:dyDescent="0.15">
      <c r="B361" s="39"/>
      <c r="C361" s="20"/>
      <c r="D361" s="20"/>
      <c r="E361" s="20"/>
      <c r="F361" s="20"/>
      <c r="G361" s="20" t="s">
        <v>532</v>
      </c>
      <c r="H361" s="20"/>
      <c r="I361" s="200" t="s">
        <v>533</v>
      </c>
      <c r="J361" s="21"/>
    </row>
    <row r="362" spans="2:10" hidden="1" x14ac:dyDescent="0.15">
      <c r="B362" s="201"/>
      <c r="C362" s="53" t="s">
        <v>534</v>
      </c>
      <c r="D362" s="20" t="s">
        <v>535</v>
      </c>
      <c r="E362" s="20" t="s">
        <v>534</v>
      </c>
      <c r="F362" s="20" t="s">
        <v>536</v>
      </c>
      <c r="G362" s="20" t="s">
        <v>537</v>
      </c>
      <c r="H362" s="20" t="s">
        <v>536</v>
      </c>
      <c r="I362" s="200" t="s">
        <v>208</v>
      </c>
      <c r="J362" s="21" t="s">
        <v>534</v>
      </c>
    </row>
    <row r="363" spans="2:10" s="110" customFormat="1" ht="12.75" hidden="1" thickBot="1" x14ac:dyDescent="0.2">
      <c r="B363" s="113"/>
      <c r="C363" s="117"/>
      <c r="D363" s="117"/>
      <c r="E363" s="117">
        <f>+C363*D363/100</f>
        <v>0</v>
      </c>
      <c r="F363" s="117"/>
      <c r="G363" s="117"/>
      <c r="H363" s="117">
        <f>+F363-G363</f>
        <v>0</v>
      </c>
      <c r="I363" s="202">
        <f>+E363*H363/1000</f>
        <v>0</v>
      </c>
      <c r="J363" s="35"/>
    </row>
    <row r="364" spans="2:10" hidden="1" x14ac:dyDescent="0.15">
      <c r="B364" s="15"/>
    </row>
    <row r="365" spans="2:10" hidden="1" x14ac:dyDescent="0.15">
      <c r="B365" s="15"/>
      <c r="G365" s="69"/>
      <c r="H365" s="17" t="s">
        <v>538</v>
      </c>
      <c r="I365" s="17" t="s">
        <v>539</v>
      </c>
      <c r="J365" s="5" t="s">
        <v>132</v>
      </c>
    </row>
    <row r="366" spans="2:10" hidden="1" x14ac:dyDescent="0.15">
      <c r="B366" s="15"/>
      <c r="G366" s="69"/>
      <c r="H366" s="20" t="s">
        <v>540</v>
      </c>
      <c r="I366" s="20" t="s">
        <v>541</v>
      </c>
      <c r="J366" s="8" t="s">
        <v>542</v>
      </c>
    </row>
    <row r="367" spans="2:10" hidden="1" x14ac:dyDescent="0.15">
      <c r="B367" s="15"/>
      <c r="G367" s="69"/>
      <c r="H367" s="20"/>
      <c r="I367" s="20" t="s">
        <v>543</v>
      </c>
      <c r="J367" s="8"/>
    </row>
    <row r="368" spans="2:10" hidden="1" x14ac:dyDescent="0.15">
      <c r="B368" s="15"/>
      <c r="G368" s="69"/>
      <c r="H368" s="20" t="s">
        <v>536</v>
      </c>
      <c r="I368" s="20" t="s">
        <v>208</v>
      </c>
      <c r="J368" s="8" t="s">
        <v>208</v>
      </c>
    </row>
    <row r="369" spans="2:11" ht="12.75" hidden="1" thickBot="1" x14ac:dyDescent="0.2">
      <c r="B369" s="15"/>
      <c r="G369" s="130"/>
      <c r="H369" s="117"/>
      <c r="I369" s="86">
        <f>J363*H369/1000</f>
        <v>0</v>
      </c>
      <c r="J369" s="44">
        <f>+I363+I369</f>
        <v>0</v>
      </c>
    </row>
    <row r="370" spans="2:11" hidden="1" x14ac:dyDescent="0.15">
      <c r="B370" s="15"/>
    </row>
    <row r="371" spans="2:11" hidden="1" x14ac:dyDescent="0.15">
      <c r="B371" s="1" t="s">
        <v>544</v>
      </c>
      <c r="C371" s="203"/>
      <c r="D371" s="203"/>
      <c r="E371" s="203"/>
      <c r="F371" s="203"/>
      <c r="G371" s="203"/>
      <c r="H371" s="203"/>
      <c r="I371" s="203"/>
      <c r="J371" s="203"/>
      <c r="K371" s="203"/>
    </row>
    <row r="372" spans="2:11" hidden="1" x14ac:dyDescent="0.15">
      <c r="B372" s="1" t="s">
        <v>545</v>
      </c>
      <c r="C372" s="203"/>
      <c r="D372" s="203"/>
      <c r="E372" s="203"/>
      <c r="F372" s="203"/>
      <c r="G372" s="203"/>
      <c r="H372" s="203"/>
      <c r="I372" s="203"/>
      <c r="J372" s="203"/>
      <c r="K372" s="203"/>
    </row>
    <row r="373" spans="2:11" hidden="1" x14ac:dyDescent="0.15">
      <c r="B373" s="1" t="s">
        <v>546</v>
      </c>
      <c r="C373" s="203"/>
      <c r="D373" s="203"/>
      <c r="E373" s="203"/>
      <c r="F373" s="203"/>
      <c r="G373" s="203"/>
      <c r="H373" s="203"/>
      <c r="I373" s="203"/>
      <c r="J373" s="203"/>
      <c r="K373" s="203"/>
    </row>
    <row r="374" spans="2:11" hidden="1" x14ac:dyDescent="0.15">
      <c r="B374" s="204" t="s">
        <v>246</v>
      </c>
      <c r="C374" s="205" t="s">
        <v>547</v>
      </c>
      <c r="D374" s="206"/>
      <c r="E374" s="207" t="s">
        <v>181</v>
      </c>
      <c r="F374" s="207" t="s">
        <v>375</v>
      </c>
      <c r="G374" s="208" t="s">
        <v>548</v>
      </c>
      <c r="H374" s="203"/>
      <c r="I374" s="203"/>
      <c r="J374" s="203"/>
      <c r="K374" s="203"/>
    </row>
    <row r="375" spans="2:11" hidden="1" x14ac:dyDescent="0.15">
      <c r="B375" s="9"/>
      <c r="C375" s="45" t="s">
        <v>549</v>
      </c>
      <c r="D375" s="209" t="s">
        <v>550</v>
      </c>
      <c r="E375" s="209" t="s">
        <v>551</v>
      </c>
      <c r="F375" s="209" t="s">
        <v>552</v>
      </c>
      <c r="G375" s="210" t="s">
        <v>553</v>
      </c>
      <c r="H375" s="203"/>
      <c r="I375" s="203"/>
      <c r="J375" s="203"/>
      <c r="K375" s="203"/>
    </row>
    <row r="376" spans="2:11" hidden="1" x14ac:dyDescent="0.15">
      <c r="B376" s="9"/>
      <c r="C376" s="45"/>
      <c r="D376" s="209"/>
      <c r="E376" s="209"/>
      <c r="F376" s="209"/>
      <c r="G376" s="211"/>
      <c r="H376" s="203"/>
      <c r="I376" s="203"/>
      <c r="J376" s="203"/>
      <c r="K376" s="203"/>
    </row>
    <row r="377" spans="2:11" hidden="1" x14ac:dyDescent="0.15">
      <c r="B377" s="9" t="s">
        <v>554</v>
      </c>
      <c r="C377" s="45"/>
      <c r="D377" s="209" t="s">
        <v>555</v>
      </c>
      <c r="E377" s="209" t="s">
        <v>556</v>
      </c>
      <c r="F377" s="209" t="s">
        <v>557</v>
      </c>
      <c r="G377" s="212" t="s">
        <v>558</v>
      </c>
      <c r="H377" s="203"/>
      <c r="I377" s="203"/>
      <c r="J377" s="203"/>
      <c r="K377" s="203"/>
    </row>
    <row r="378" spans="2:11" hidden="1" x14ac:dyDescent="0.15">
      <c r="B378" s="13"/>
      <c r="C378" s="55"/>
      <c r="D378" s="55"/>
      <c r="E378" s="55"/>
      <c r="F378" s="55"/>
      <c r="G378" s="213">
        <f>(+E378-F378)*D378</f>
        <v>0</v>
      </c>
      <c r="H378" s="203"/>
      <c r="I378" s="203"/>
      <c r="J378" s="203"/>
      <c r="K378" s="203"/>
    </row>
    <row r="379" spans="2:11" hidden="1" x14ac:dyDescent="0.15">
      <c r="B379" s="13"/>
      <c r="C379" s="55"/>
      <c r="D379" s="55"/>
      <c r="E379" s="55"/>
      <c r="F379" s="55"/>
      <c r="G379" s="213">
        <f>(+E379-F379)*D379</f>
        <v>0</v>
      </c>
      <c r="H379" s="203"/>
      <c r="I379" s="203"/>
      <c r="J379" s="203"/>
      <c r="K379" s="203"/>
    </row>
    <row r="380" spans="2:11" ht="12.75" hidden="1" thickBot="1" x14ac:dyDescent="0.2">
      <c r="B380" s="43" t="s">
        <v>559</v>
      </c>
      <c r="C380" s="214"/>
      <c r="D380" s="128"/>
      <c r="E380" s="128"/>
      <c r="F380" s="128"/>
      <c r="G380" s="44">
        <f>SUM(G378:G379)</f>
        <v>0</v>
      </c>
      <c r="H380" s="203"/>
      <c r="I380" s="203"/>
      <c r="J380" s="203"/>
      <c r="K380" s="203"/>
    </row>
    <row r="381" spans="2:11" hidden="1" x14ac:dyDescent="0.15">
      <c r="B381" s="15"/>
      <c r="C381" s="45"/>
      <c r="D381" s="45"/>
      <c r="E381" s="45"/>
      <c r="F381" s="45"/>
      <c r="G381" s="203"/>
      <c r="H381" s="203"/>
      <c r="I381" s="203"/>
      <c r="J381" s="203"/>
      <c r="K381" s="203"/>
    </row>
    <row r="382" spans="2:11" hidden="1" x14ac:dyDescent="0.15">
      <c r="B382" s="1" t="s">
        <v>560</v>
      </c>
      <c r="C382" s="203"/>
      <c r="D382" s="203"/>
      <c r="E382" s="203"/>
      <c r="F382" s="203"/>
      <c r="G382" s="203"/>
      <c r="H382" s="203"/>
      <c r="I382" s="203"/>
      <c r="J382" s="203"/>
      <c r="K382" s="203"/>
    </row>
    <row r="383" spans="2:11" hidden="1" x14ac:dyDescent="0.15">
      <c r="B383" s="204" t="s">
        <v>246</v>
      </c>
      <c r="C383" s="207" t="s">
        <v>561</v>
      </c>
      <c r="D383" s="215"/>
      <c r="E383" s="215" t="s">
        <v>562</v>
      </c>
      <c r="F383" s="215"/>
      <c r="G383" s="206"/>
    </row>
    <row r="384" spans="2:11" hidden="1" x14ac:dyDescent="0.15">
      <c r="B384" s="9" t="s">
        <v>563</v>
      </c>
      <c r="C384" s="209" t="s">
        <v>564</v>
      </c>
      <c r="D384" s="216" t="s">
        <v>565</v>
      </c>
      <c r="E384" s="217" t="s">
        <v>566</v>
      </c>
      <c r="F384" s="217" t="s">
        <v>129</v>
      </c>
      <c r="G384" s="217" t="s">
        <v>567</v>
      </c>
    </row>
    <row r="385" spans="2:11" hidden="1" x14ac:dyDescent="0.15">
      <c r="B385" s="9"/>
      <c r="C385" s="50"/>
      <c r="D385" s="218" t="s">
        <v>568</v>
      </c>
      <c r="E385" s="209" t="s">
        <v>569</v>
      </c>
      <c r="F385" s="209" t="s">
        <v>570</v>
      </c>
      <c r="G385" s="209" t="s">
        <v>571</v>
      </c>
    </row>
    <row r="386" spans="2:11" hidden="1" x14ac:dyDescent="0.15">
      <c r="B386" s="9"/>
      <c r="C386" s="209"/>
      <c r="D386" s="219"/>
      <c r="E386" s="209" t="s">
        <v>572</v>
      </c>
      <c r="F386" s="209"/>
      <c r="G386" s="209" t="s">
        <v>573</v>
      </c>
    </row>
    <row r="387" spans="2:11" hidden="1" x14ac:dyDescent="0.15">
      <c r="B387" s="9" t="s">
        <v>574</v>
      </c>
      <c r="C387" s="209" t="s">
        <v>575</v>
      </c>
      <c r="D387" s="219" t="s">
        <v>576</v>
      </c>
      <c r="E387" s="209" t="s">
        <v>577</v>
      </c>
      <c r="F387" s="220" t="s">
        <v>578</v>
      </c>
      <c r="G387" s="209" t="s">
        <v>579</v>
      </c>
    </row>
    <row r="388" spans="2:11" hidden="1" x14ac:dyDescent="0.15">
      <c r="B388" s="13"/>
      <c r="C388" s="55"/>
      <c r="D388" s="55"/>
      <c r="E388" s="124">
        <f>+C388*D388</f>
        <v>0</v>
      </c>
      <c r="F388" s="55"/>
      <c r="G388" s="55">
        <f>+E388*F388/1000</f>
        <v>0</v>
      </c>
    </row>
    <row r="389" spans="2:11" hidden="1" x14ac:dyDescent="0.15">
      <c r="B389" s="13"/>
      <c r="C389" s="55"/>
      <c r="D389" s="55"/>
      <c r="E389" s="124">
        <f>+C389*D389</f>
        <v>0</v>
      </c>
      <c r="F389" s="55"/>
      <c r="G389" s="55">
        <f>+E389*F389/1000</f>
        <v>0</v>
      </c>
    </row>
    <row r="390" spans="2:11" ht="12.75" hidden="1" thickBot="1" x14ac:dyDescent="0.2">
      <c r="B390" s="9" t="s">
        <v>559</v>
      </c>
      <c r="C390" s="221"/>
      <c r="D390" s="222"/>
      <c r="E390" s="221"/>
      <c r="F390" s="222"/>
      <c r="G390" s="117">
        <f>SUM(G388:G389)</f>
        <v>0</v>
      </c>
    </row>
    <row r="391" spans="2:11" hidden="1" x14ac:dyDescent="0.15">
      <c r="B391" s="48"/>
      <c r="C391" s="223"/>
      <c r="D391" s="223"/>
      <c r="E391" s="224"/>
      <c r="F391" s="224"/>
      <c r="G391" s="224"/>
      <c r="H391" s="225"/>
      <c r="I391" s="225"/>
    </row>
    <row r="392" spans="2:11" hidden="1" x14ac:dyDescent="0.15">
      <c r="B392" s="15"/>
      <c r="C392" s="45"/>
      <c r="D392" s="45"/>
      <c r="E392" s="226"/>
      <c r="F392" s="227"/>
      <c r="G392" s="215"/>
      <c r="H392" s="215" t="s">
        <v>580</v>
      </c>
      <c r="I392" s="215"/>
      <c r="J392" s="228"/>
      <c r="K392" s="225"/>
    </row>
    <row r="393" spans="2:11" hidden="1" x14ac:dyDescent="0.15">
      <c r="C393" s="203"/>
      <c r="D393" s="203"/>
      <c r="E393" s="225"/>
      <c r="F393" s="229" t="s">
        <v>581</v>
      </c>
      <c r="G393" s="217" t="s">
        <v>582</v>
      </c>
      <c r="H393" s="217" t="s">
        <v>583</v>
      </c>
      <c r="I393" s="28" t="s">
        <v>584</v>
      </c>
      <c r="J393" s="230" t="s">
        <v>132</v>
      </c>
    </row>
    <row r="394" spans="2:11" hidden="1" x14ac:dyDescent="0.15">
      <c r="C394" s="203"/>
      <c r="D394" s="203"/>
      <c r="E394" s="225"/>
      <c r="F394" s="231" t="s">
        <v>568</v>
      </c>
      <c r="G394" s="209" t="s">
        <v>569</v>
      </c>
      <c r="H394" s="209" t="s">
        <v>570</v>
      </c>
      <c r="I394" s="232" t="s">
        <v>571</v>
      </c>
      <c r="J394" s="210"/>
    </row>
    <row r="395" spans="2:11" hidden="1" x14ac:dyDescent="0.15">
      <c r="C395" s="203"/>
      <c r="D395" s="203"/>
      <c r="E395" s="225"/>
      <c r="F395" s="231"/>
      <c r="G395" s="209" t="s">
        <v>585</v>
      </c>
      <c r="H395" s="209"/>
      <c r="I395" s="232" t="s">
        <v>586</v>
      </c>
      <c r="J395" s="210" t="s">
        <v>587</v>
      </c>
    </row>
    <row r="396" spans="2:11" hidden="1" x14ac:dyDescent="0.15">
      <c r="C396" s="203"/>
      <c r="D396" s="203"/>
      <c r="E396" s="225"/>
      <c r="F396" s="233" t="s">
        <v>576</v>
      </c>
      <c r="G396" s="209" t="s">
        <v>577</v>
      </c>
      <c r="H396" s="220" t="s">
        <v>578</v>
      </c>
      <c r="I396" s="232" t="s">
        <v>579</v>
      </c>
      <c r="J396" s="212" t="s">
        <v>579</v>
      </c>
    </row>
    <row r="397" spans="2:11" hidden="1" x14ac:dyDescent="0.15">
      <c r="C397" s="203"/>
      <c r="D397" s="203"/>
      <c r="E397" s="225"/>
      <c r="F397" s="112"/>
      <c r="G397" s="124">
        <f>+C388*F397</f>
        <v>0</v>
      </c>
      <c r="H397" s="55"/>
      <c r="I397" s="30">
        <f>+G397*H397/1000</f>
        <v>0</v>
      </c>
      <c r="J397" s="31"/>
    </row>
    <row r="398" spans="2:11" hidden="1" x14ac:dyDescent="0.15">
      <c r="C398" s="203"/>
      <c r="D398" s="203"/>
      <c r="E398" s="225"/>
      <c r="F398" s="112"/>
      <c r="G398" s="124">
        <f>+C389*F398</f>
        <v>0</v>
      </c>
      <c r="H398" s="55"/>
      <c r="I398" s="30">
        <f>+G398*H398/1000</f>
        <v>0</v>
      </c>
      <c r="J398" s="31"/>
    </row>
    <row r="399" spans="2:11" ht="12.75" hidden="1" thickBot="1" x14ac:dyDescent="0.2">
      <c r="C399" s="203"/>
      <c r="D399" s="203"/>
      <c r="E399" s="225"/>
      <c r="F399" s="197"/>
      <c r="G399" s="196"/>
      <c r="H399" s="128"/>
      <c r="I399" s="59">
        <f>SUM(I397:I398)</f>
        <v>0</v>
      </c>
      <c r="J399" s="44">
        <f>+G390-I399</f>
        <v>0</v>
      </c>
    </row>
    <row r="400" spans="2:11" hidden="1" x14ac:dyDescent="0.15">
      <c r="C400" s="203"/>
      <c r="D400" s="203"/>
      <c r="E400" s="225"/>
      <c r="F400" s="225"/>
      <c r="G400" s="225"/>
      <c r="H400" s="225"/>
      <c r="I400" s="16"/>
      <c r="J400" s="226"/>
    </row>
    <row r="401" spans="2:11" hidden="1" x14ac:dyDescent="0.15">
      <c r="C401" s="203"/>
      <c r="D401" s="203"/>
      <c r="E401" s="203"/>
      <c r="F401" s="203"/>
      <c r="G401" s="203"/>
      <c r="H401" s="203"/>
      <c r="I401" s="203"/>
      <c r="J401" s="203"/>
      <c r="K401" s="203"/>
    </row>
    <row r="402" spans="2:11" hidden="1" x14ac:dyDescent="0.15">
      <c r="B402" s="1" t="s">
        <v>588</v>
      </c>
      <c r="C402" s="203"/>
      <c r="D402" s="203"/>
      <c r="E402" s="203"/>
      <c r="F402" s="203"/>
      <c r="G402" s="203"/>
      <c r="H402" s="203"/>
      <c r="I402" s="203"/>
      <c r="J402" s="203"/>
      <c r="K402" s="203"/>
    </row>
    <row r="403" spans="2:11" hidden="1" x14ac:dyDescent="0.15">
      <c r="B403" s="204" t="s">
        <v>246</v>
      </c>
      <c r="C403" s="205" t="s">
        <v>589</v>
      </c>
      <c r="D403" s="215"/>
      <c r="E403" s="215"/>
      <c r="F403" s="227" t="s">
        <v>590</v>
      </c>
      <c r="G403" s="215"/>
      <c r="H403" s="206"/>
      <c r="I403" s="208"/>
      <c r="J403" s="203"/>
      <c r="K403" s="203"/>
    </row>
    <row r="404" spans="2:11" hidden="1" x14ac:dyDescent="0.15">
      <c r="B404" s="9" t="s">
        <v>563</v>
      </c>
      <c r="C404" s="217" t="s">
        <v>591</v>
      </c>
      <c r="D404" s="217" t="s">
        <v>592</v>
      </c>
      <c r="E404" s="28" t="s">
        <v>593</v>
      </c>
      <c r="F404" s="229" t="s">
        <v>594</v>
      </c>
      <c r="G404" s="217" t="s">
        <v>595</v>
      </c>
      <c r="H404" s="217" t="s">
        <v>596</v>
      </c>
      <c r="I404" s="210" t="s">
        <v>132</v>
      </c>
      <c r="J404" s="203"/>
      <c r="K404" s="203"/>
    </row>
    <row r="405" spans="2:11" hidden="1" x14ac:dyDescent="0.15">
      <c r="B405" s="9"/>
      <c r="C405" s="209"/>
      <c r="D405" s="209"/>
      <c r="E405" s="232" t="s">
        <v>597</v>
      </c>
      <c r="F405" s="231"/>
      <c r="G405" s="209"/>
      <c r="H405" s="209" t="s">
        <v>598</v>
      </c>
      <c r="I405" s="210" t="s">
        <v>599</v>
      </c>
      <c r="J405" s="203"/>
      <c r="K405" s="203"/>
    </row>
    <row r="406" spans="2:11" hidden="1" x14ac:dyDescent="0.15">
      <c r="B406" s="9" t="s">
        <v>600</v>
      </c>
      <c r="C406" s="209" t="s">
        <v>556</v>
      </c>
      <c r="D406" s="209" t="s">
        <v>601</v>
      </c>
      <c r="E406" s="234" t="s">
        <v>602</v>
      </c>
      <c r="F406" s="231" t="s">
        <v>603</v>
      </c>
      <c r="G406" s="209" t="s">
        <v>604</v>
      </c>
      <c r="H406" s="220" t="s">
        <v>602</v>
      </c>
      <c r="I406" s="212" t="s">
        <v>150</v>
      </c>
      <c r="J406" s="203"/>
      <c r="K406" s="203"/>
    </row>
    <row r="407" spans="2:11" hidden="1" x14ac:dyDescent="0.15">
      <c r="B407" s="13"/>
      <c r="C407" s="55"/>
      <c r="D407" s="55"/>
      <c r="E407" s="235">
        <f>+C407*D407/1000</f>
        <v>0</v>
      </c>
      <c r="F407" s="112"/>
      <c r="G407" s="55"/>
      <c r="H407" s="236">
        <f>+F407*G407/1000</f>
        <v>0</v>
      </c>
      <c r="I407" s="82">
        <f>+H407-E407</f>
        <v>0</v>
      </c>
      <c r="J407" s="203"/>
      <c r="K407" s="203"/>
    </row>
    <row r="408" spans="2:11" hidden="1" x14ac:dyDescent="0.15">
      <c r="B408" s="13"/>
      <c r="C408" s="56"/>
      <c r="D408" s="56"/>
      <c r="E408" s="235">
        <f>+C408*D408/1000</f>
        <v>0</v>
      </c>
      <c r="F408" s="112"/>
      <c r="G408" s="55"/>
      <c r="H408" s="236">
        <f>+F408*G408/1000</f>
        <v>0</v>
      </c>
      <c r="I408" s="82">
        <f>+H408-E408</f>
        <v>0</v>
      </c>
      <c r="J408" s="203"/>
      <c r="K408" s="203"/>
    </row>
    <row r="409" spans="2:11" ht="12.75" hidden="1" thickBot="1" x14ac:dyDescent="0.2">
      <c r="B409" s="43" t="s">
        <v>559</v>
      </c>
      <c r="C409" s="237"/>
      <c r="D409" s="237"/>
      <c r="E409" s="59">
        <f>SUM(E407:E408)</f>
        <v>0</v>
      </c>
      <c r="F409" s="197"/>
      <c r="G409" s="128"/>
      <c r="H409" s="117">
        <f>SUM(H407:H408)</f>
        <v>0</v>
      </c>
      <c r="I409" s="44">
        <f>SUM(I407:I408)</f>
        <v>0</v>
      </c>
      <c r="J409" s="203"/>
      <c r="K409" s="203"/>
    </row>
    <row r="410" spans="2:11" hidden="1" x14ac:dyDescent="0.15">
      <c r="C410" s="203"/>
      <c r="D410" s="203"/>
      <c r="E410" s="203"/>
      <c r="F410" s="203"/>
      <c r="G410" s="203"/>
      <c r="H410" s="203"/>
      <c r="I410" s="203"/>
      <c r="J410" s="203"/>
      <c r="K410" s="203"/>
    </row>
    <row r="411" spans="2:11" hidden="1" x14ac:dyDescent="0.15">
      <c r="B411" s="1" t="s">
        <v>605</v>
      </c>
      <c r="C411" s="203"/>
      <c r="D411" s="203"/>
      <c r="E411" s="203"/>
      <c r="F411" s="203"/>
      <c r="G411" s="203"/>
      <c r="H411" s="203"/>
      <c r="I411" s="203"/>
      <c r="J411" s="203"/>
      <c r="K411" s="203"/>
    </row>
    <row r="412" spans="2:11" hidden="1" x14ac:dyDescent="0.15">
      <c r="C412" s="238" t="s">
        <v>606</v>
      </c>
      <c r="D412" s="239"/>
      <c r="E412" s="203"/>
      <c r="F412" s="203"/>
      <c r="G412" s="203"/>
      <c r="H412" s="203"/>
      <c r="I412" s="203"/>
      <c r="J412" s="203"/>
      <c r="K412" s="203"/>
    </row>
    <row r="413" spans="2:11" hidden="1" x14ac:dyDescent="0.15">
      <c r="C413" s="30">
        <f>+G380+J399+I409</f>
        <v>0</v>
      </c>
      <c r="D413" s="240" t="s">
        <v>607</v>
      </c>
      <c r="E413" s="203"/>
      <c r="F413" s="203"/>
      <c r="G413" s="203"/>
      <c r="H413" s="203"/>
      <c r="I413" s="203"/>
      <c r="J413" s="203"/>
      <c r="K413" s="203"/>
    </row>
    <row r="414" spans="2:11" hidden="1" x14ac:dyDescent="0.15">
      <c r="C414" s="203"/>
      <c r="D414" s="203"/>
      <c r="E414" s="203"/>
      <c r="F414" s="203"/>
      <c r="G414" s="203"/>
      <c r="H414" s="203"/>
      <c r="I414" s="203"/>
      <c r="J414" s="203"/>
      <c r="K414" s="203"/>
    </row>
    <row r="415" spans="2:11" hidden="1" x14ac:dyDescent="0.15">
      <c r="C415" s="203"/>
      <c r="D415" s="203"/>
      <c r="E415" s="203"/>
      <c r="F415" s="203"/>
      <c r="G415" s="203"/>
      <c r="H415" s="203"/>
      <c r="I415" s="203"/>
      <c r="J415" s="203"/>
      <c r="K415" s="203"/>
    </row>
    <row r="416" spans="2:11" hidden="1" x14ac:dyDescent="0.15">
      <c r="C416" s="203"/>
      <c r="D416" s="203"/>
      <c r="E416" s="203"/>
      <c r="F416" s="203"/>
      <c r="G416" s="203"/>
      <c r="H416" s="203"/>
      <c r="I416" s="203"/>
      <c r="J416" s="203"/>
      <c r="K416" s="203"/>
    </row>
    <row r="417" spans="2:11" hidden="1" x14ac:dyDescent="0.15">
      <c r="C417" s="203"/>
      <c r="D417" s="203"/>
      <c r="E417" s="203"/>
      <c r="F417" s="203"/>
      <c r="G417" s="203"/>
      <c r="H417" s="203"/>
      <c r="I417" s="203"/>
      <c r="J417" s="203"/>
      <c r="K417" s="203"/>
    </row>
    <row r="418" spans="2:11" hidden="1" x14ac:dyDescent="0.15">
      <c r="B418" s="1" t="s">
        <v>608</v>
      </c>
      <c r="C418" s="203"/>
      <c r="D418" s="203"/>
      <c r="E418" s="203"/>
      <c r="F418" s="203"/>
      <c r="G418" s="203"/>
      <c r="H418" s="203"/>
      <c r="I418" s="203"/>
      <c r="J418" s="203"/>
      <c r="K418" s="203"/>
    </row>
    <row r="419" spans="2:11" hidden="1" x14ac:dyDescent="0.15">
      <c r="B419" s="1" t="s">
        <v>609</v>
      </c>
      <c r="C419" s="203"/>
      <c r="D419" s="203"/>
      <c r="E419" s="203"/>
      <c r="F419" s="203"/>
      <c r="G419" s="203"/>
      <c r="H419" s="203"/>
      <c r="I419" s="203"/>
      <c r="J419" s="203"/>
      <c r="K419" s="203"/>
    </row>
    <row r="420" spans="2:11" hidden="1" x14ac:dyDescent="0.15">
      <c r="B420" s="204" t="s">
        <v>246</v>
      </c>
      <c r="C420" s="223" t="s">
        <v>373</v>
      </c>
      <c r="D420" s="241" t="s">
        <v>181</v>
      </c>
      <c r="E420" s="242" t="s">
        <v>375</v>
      </c>
      <c r="F420" s="208" t="s">
        <v>132</v>
      </c>
      <c r="J420" s="203"/>
      <c r="K420" s="203"/>
    </row>
    <row r="421" spans="2:11" hidden="1" x14ac:dyDescent="0.15">
      <c r="B421" s="9"/>
      <c r="C421" s="45" t="s">
        <v>610</v>
      </c>
      <c r="D421" s="232" t="s">
        <v>551</v>
      </c>
      <c r="E421" s="231" t="s">
        <v>551</v>
      </c>
      <c r="F421" s="210" t="s">
        <v>553</v>
      </c>
      <c r="J421" s="203"/>
      <c r="K421" s="203"/>
    </row>
    <row r="422" spans="2:11" hidden="1" x14ac:dyDescent="0.15">
      <c r="B422" s="9"/>
      <c r="C422" s="45" t="s">
        <v>611</v>
      </c>
      <c r="D422" s="232"/>
      <c r="E422" s="231"/>
      <c r="F422" s="210"/>
      <c r="J422" s="203"/>
      <c r="K422" s="203"/>
    </row>
    <row r="423" spans="2:11" hidden="1" x14ac:dyDescent="0.15">
      <c r="B423" s="9" t="s">
        <v>612</v>
      </c>
      <c r="C423" s="45" t="s">
        <v>613</v>
      </c>
      <c r="D423" s="232" t="s">
        <v>614</v>
      </c>
      <c r="E423" s="231" t="s">
        <v>615</v>
      </c>
      <c r="F423" s="210" t="s">
        <v>579</v>
      </c>
      <c r="J423" s="203"/>
      <c r="K423" s="203"/>
    </row>
    <row r="424" spans="2:11" hidden="1" x14ac:dyDescent="0.15">
      <c r="B424" s="13"/>
      <c r="C424" s="55"/>
      <c r="D424" s="30"/>
      <c r="E424" s="112"/>
      <c r="F424" s="243">
        <f>(+D424-E424)*C424/1000</f>
        <v>0</v>
      </c>
      <c r="J424" s="203"/>
      <c r="K424" s="203"/>
    </row>
    <row r="425" spans="2:11" hidden="1" x14ac:dyDescent="0.15">
      <c r="B425" s="13"/>
      <c r="C425" s="55"/>
      <c r="D425" s="30"/>
      <c r="E425" s="112"/>
      <c r="F425" s="243">
        <f>(+D425-E425)*C425/1000</f>
        <v>0</v>
      </c>
      <c r="J425" s="203"/>
      <c r="K425" s="203"/>
    </row>
    <row r="426" spans="2:11" ht="12.75" hidden="1" thickBot="1" x14ac:dyDescent="0.2">
      <c r="B426" s="43" t="s">
        <v>559</v>
      </c>
      <c r="C426" s="127">
        <f>SUM(C424:C425)</f>
        <v>0</v>
      </c>
      <c r="D426" s="196"/>
      <c r="E426" s="197"/>
      <c r="F426" s="44">
        <f>SUM(F424:F425)</f>
        <v>0</v>
      </c>
      <c r="J426" s="203"/>
      <c r="K426" s="203"/>
    </row>
    <row r="427" spans="2:11" hidden="1" x14ac:dyDescent="0.15">
      <c r="C427" s="45"/>
      <c r="D427" s="45"/>
      <c r="E427" s="45"/>
      <c r="F427" s="45"/>
      <c r="J427" s="203"/>
      <c r="K427" s="203"/>
    </row>
    <row r="428" spans="2:11" hidden="1" x14ac:dyDescent="0.15">
      <c r="C428" s="45"/>
      <c r="D428" s="45"/>
      <c r="E428" s="45"/>
      <c r="F428" s="45"/>
      <c r="J428" s="203"/>
      <c r="K428" s="203"/>
    </row>
    <row r="429" spans="2:11" hidden="1" x14ac:dyDescent="0.15">
      <c r="B429" s="1" t="s">
        <v>616</v>
      </c>
      <c r="C429" s="45"/>
      <c r="D429" s="45"/>
      <c r="E429" s="45"/>
      <c r="F429" s="45"/>
      <c r="J429" s="203"/>
      <c r="K429" s="203"/>
    </row>
    <row r="430" spans="2:11" hidden="1" x14ac:dyDescent="0.15">
      <c r="B430" s="204" t="s">
        <v>246</v>
      </c>
      <c r="C430" s="205"/>
      <c r="D430" s="215" t="s">
        <v>617</v>
      </c>
      <c r="E430" s="215"/>
      <c r="F430" s="244"/>
      <c r="G430" s="245" t="s">
        <v>618</v>
      </c>
      <c r="H430" s="245"/>
      <c r="I430" s="246" t="s">
        <v>132</v>
      </c>
    </row>
    <row r="431" spans="2:11" hidden="1" x14ac:dyDescent="0.15">
      <c r="B431" s="9"/>
      <c r="C431" s="219" t="s">
        <v>619</v>
      </c>
      <c r="D431" s="45" t="s">
        <v>620</v>
      </c>
      <c r="E431" s="54" t="s">
        <v>621</v>
      </c>
      <c r="F431" s="247" t="s">
        <v>622</v>
      </c>
      <c r="G431" s="16" t="s">
        <v>623</v>
      </c>
      <c r="H431" s="248" t="s">
        <v>624</v>
      </c>
      <c r="I431" s="249"/>
    </row>
    <row r="432" spans="2:11" hidden="1" x14ac:dyDescent="0.15">
      <c r="B432" s="9"/>
      <c r="C432" s="219" t="s">
        <v>625</v>
      </c>
      <c r="D432" s="45" t="s">
        <v>626</v>
      </c>
      <c r="E432" s="54" t="s">
        <v>627</v>
      </c>
      <c r="F432" s="250" t="s">
        <v>625</v>
      </c>
      <c r="G432" s="16" t="s">
        <v>626</v>
      </c>
      <c r="H432" s="248" t="s">
        <v>628</v>
      </c>
      <c r="I432" s="249" t="s">
        <v>629</v>
      </c>
    </row>
    <row r="433" spans="2:11" hidden="1" x14ac:dyDescent="0.15">
      <c r="B433" s="9"/>
      <c r="C433" s="219"/>
      <c r="D433" s="45"/>
      <c r="E433" s="232" t="s">
        <v>630</v>
      </c>
      <c r="F433" s="250"/>
      <c r="G433" s="16"/>
      <c r="H433" s="248" t="s">
        <v>631</v>
      </c>
      <c r="I433" s="249"/>
    </row>
    <row r="434" spans="2:11" hidden="1" x14ac:dyDescent="0.15">
      <c r="B434" s="22" t="s">
        <v>632</v>
      </c>
      <c r="C434" s="219" t="s">
        <v>633</v>
      </c>
      <c r="D434" s="45" t="s">
        <v>634</v>
      </c>
      <c r="E434" s="232" t="s">
        <v>635</v>
      </c>
      <c r="F434" s="251" t="s">
        <v>633</v>
      </c>
      <c r="G434" s="16" t="s">
        <v>634</v>
      </c>
      <c r="H434" s="248" t="s">
        <v>635</v>
      </c>
      <c r="I434" s="252" t="s">
        <v>635</v>
      </c>
    </row>
    <row r="435" spans="2:11" s="110" customFormat="1" hidden="1" x14ac:dyDescent="0.15">
      <c r="B435" s="253"/>
      <c r="C435" s="55"/>
      <c r="D435" s="55"/>
      <c r="E435" s="30">
        <f>+C435*D435/1000</f>
        <v>0</v>
      </c>
      <c r="F435" s="112"/>
      <c r="G435" s="55"/>
      <c r="H435" s="30">
        <f>+F435*G435/1000</f>
        <v>0</v>
      </c>
      <c r="I435" s="31"/>
    </row>
    <row r="436" spans="2:11" s="110" customFormat="1" hidden="1" x14ac:dyDescent="0.15">
      <c r="B436" s="253"/>
      <c r="C436" s="55"/>
      <c r="D436" s="55"/>
      <c r="E436" s="30">
        <f>+C436*D436/1000</f>
        <v>0</v>
      </c>
      <c r="F436" s="112"/>
      <c r="G436" s="55"/>
      <c r="H436" s="30">
        <f>+F436*G436/1000</f>
        <v>0</v>
      </c>
      <c r="I436" s="254"/>
    </row>
    <row r="437" spans="2:11" s="110" customFormat="1" ht="12.75" hidden="1" thickBot="1" x14ac:dyDescent="0.2">
      <c r="B437" s="255" t="s">
        <v>559</v>
      </c>
      <c r="C437" s="57"/>
      <c r="D437" s="58"/>
      <c r="E437" s="256">
        <f>SUM(E435:E436)</f>
        <v>0</v>
      </c>
      <c r="F437" s="257"/>
      <c r="G437" s="58"/>
      <c r="H437" s="258">
        <f>SUM(H435:H436)</f>
        <v>0</v>
      </c>
      <c r="I437" s="259">
        <f>+E437-H437</f>
        <v>0</v>
      </c>
    </row>
    <row r="438" spans="2:11" s="110" customFormat="1" hidden="1" x14ac:dyDescent="0.15">
      <c r="E438" s="260"/>
      <c r="F438" s="260"/>
      <c r="H438" s="260"/>
      <c r="I438" s="260"/>
    </row>
    <row r="439" spans="2:11" hidden="1" x14ac:dyDescent="0.15">
      <c r="B439" s="1" t="s">
        <v>636</v>
      </c>
      <c r="C439" s="203"/>
      <c r="D439" s="203"/>
      <c r="E439" s="203"/>
      <c r="F439" s="203"/>
      <c r="G439" s="203"/>
      <c r="H439" s="203"/>
      <c r="I439" s="203"/>
      <c r="J439" s="203"/>
      <c r="K439" s="203"/>
    </row>
    <row r="440" spans="2:11" hidden="1" x14ac:dyDescent="0.15">
      <c r="B440" s="204" t="s">
        <v>246</v>
      </c>
      <c r="C440" s="205" t="s">
        <v>637</v>
      </c>
      <c r="D440" s="215"/>
      <c r="E440" s="215"/>
      <c r="F440" s="227" t="s">
        <v>638</v>
      </c>
      <c r="G440" s="215"/>
      <c r="H440" s="206"/>
      <c r="I440" s="208"/>
      <c r="J440" s="203"/>
      <c r="K440" s="203"/>
    </row>
    <row r="441" spans="2:11" hidden="1" x14ac:dyDescent="0.15">
      <c r="B441" s="9" t="s">
        <v>563</v>
      </c>
      <c r="C441" s="217" t="s">
        <v>591</v>
      </c>
      <c r="D441" s="217" t="s">
        <v>592</v>
      </c>
      <c r="E441" s="28" t="s">
        <v>593</v>
      </c>
      <c r="F441" s="229" t="s">
        <v>594</v>
      </c>
      <c r="G441" s="217" t="s">
        <v>595</v>
      </c>
      <c r="H441" s="217" t="s">
        <v>596</v>
      </c>
      <c r="I441" s="210" t="s">
        <v>132</v>
      </c>
      <c r="J441" s="203"/>
      <c r="K441" s="203"/>
    </row>
    <row r="442" spans="2:11" hidden="1" x14ac:dyDescent="0.15">
      <c r="B442" s="9"/>
      <c r="C442" s="209"/>
      <c r="D442" s="209"/>
      <c r="E442" s="232" t="s">
        <v>597</v>
      </c>
      <c r="F442" s="231"/>
      <c r="G442" s="209"/>
      <c r="H442" s="209" t="s">
        <v>598</v>
      </c>
      <c r="I442" s="210" t="s">
        <v>599</v>
      </c>
      <c r="J442" s="203"/>
      <c r="K442" s="203"/>
    </row>
    <row r="443" spans="2:11" hidden="1" x14ac:dyDescent="0.15">
      <c r="B443" s="9" t="s">
        <v>639</v>
      </c>
      <c r="C443" s="209" t="s">
        <v>556</v>
      </c>
      <c r="D443" s="209" t="s">
        <v>640</v>
      </c>
      <c r="E443" s="234" t="s">
        <v>602</v>
      </c>
      <c r="F443" s="231" t="s">
        <v>641</v>
      </c>
      <c r="G443" s="209" t="s">
        <v>601</v>
      </c>
      <c r="H443" s="220" t="s">
        <v>602</v>
      </c>
      <c r="I443" s="212" t="s">
        <v>150</v>
      </c>
      <c r="J443" s="203"/>
      <c r="K443" s="203"/>
    </row>
    <row r="444" spans="2:11" hidden="1" x14ac:dyDescent="0.15">
      <c r="B444" s="13"/>
      <c r="C444" s="56"/>
      <c r="D444" s="56"/>
      <c r="E444" s="235">
        <f>+C444*D444/1000</f>
        <v>0</v>
      </c>
      <c r="F444" s="261"/>
      <c r="G444" s="56"/>
      <c r="H444" s="236">
        <f>+F444*G444/1000</f>
        <v>0</v>
      </c>
      <c r="I444" s="82">
        <f>+H444-E444</f>
        <v>0</v>
      </c>
      <c r="J444" s="203"/>
      <c r="K444" s="203"/>
    </row>
    <row r="445" spans="2:11" hidden="1" x14ac:dyDescent="0.15">
      <c r="B445" s="13"/>
      <c r="C445" s="56"/>
      <c r="D445" s="56"/>
      <c r="E445" s="235">
        <f>+C445*D445/1000</f>
        <v>0</v>
      </c>
      <c r="F445" s="261"/>
      <c r="G445" s="56"/>
      <c r="H445" s="236">
        <f>+F445*G445/1000</f>
        <v>0</v>
      </c>
      <c r="I445" s="82">
        <f>+H445-E445</f>
        <v>0</v>
      </c>
      <c r="J445" s="203"/>
      <c r="K445" s="203"/>
    </row>
    <row r="446" spans="2:11" ht="12.75" hidden="1" thickBot="1" x14ac:dyDescent="0.2">
      <c r="B446" s="43" t="s">
        <v>559</v>
      </c>
      <c r="C446" s="237"/>
      <c r="D446" s="237"/>
      <c r="E446" s="59">
        <f>SUM(E444:E445)</f>
        <v>0</v>
      </c>
      <c r="F446" s="262"/>
      <c r="G446" s="237"/>
      <c r="H446" s="117">
        <f>SUM(H444:H445)</f>
        <v>0</v>
      </c>
      <c r="I446" s="44">
        <f>SUM(I444:I445)</f>
        <v>0</v>
      </c>
      <c r="J446" s="203"/>
      <c r="K446" s="203"/>
    </row>
    <row r="447" spans="2:11" hidden="1" x14ac:dyDescent="0.15">
      <c r="C447" s="203"/>
      <c r="D447" s="203"/>
      <c r="E447" s="203"/>
      <c r="F447" s="203"/>
      <c r="G447" s="203"/>
      <c r="H447" s="203"/>
      <c r="I447" s="203"/>
      <c r="J447" s="203"/>
      <c r="K447" s="203"/>
    </row>
    <row r="448" spans="2:11" hidden="1" x14ac:dyDescent="0.15">
      <c r="C448" s="203"/>
      <c r="D448" s="203"/>
      <c r="E448" s="203"/>
      <c r="F448" s="203"/>
      <c r="G448" s="203"/>
      <c r="H448" s="203"/>
      <c r="I448" s="203"/>
      <c r="J448" s="203"/>
      <c r="K448" s="203"/>
    </row>
    <row r="449" spans="2:11" hidden="1" x14ac:dyDescent="0.15">
      <c r="C449" s="203"/>
      <c r="D449" s="203"/>
      <c r="E449" s="203"/>
      <c r="F449" s="203"/>
      <c r="G449" s="203"/>
      <c r="H449" s="203"/>
      <c r="I449" s="203"/>
      <c r="J449" s="203"/>
      <c r="K449" s="203"/>
    </row>
    <row r="450" spans="2:11" hidden="1" x14ac:dyDescent="0.15">
      <c r="C450" s="203"/>
      <c r="D450" s="203"/>
      <c r="E450" s="203"/>
      <c r="F450" s="203"/>
      <c r="G450" s="203"/>
      <c r="H450" s="203"/>
      <c r="I450" s="203"/>
      <c r="J450" s="203"/>
      <c r="K450" s="203"/>
    </row>
    <row r="451" spans="2:11" hidden="1" x14ac:dyDescent="0.15">
      <c r="B451" s="1" t="s">
        <v>642</v>
      </c>
      <c r="C451" s="203"/>
      <c r="D451" s="203"/>
      <c r="E451" s="203"/>
      <c r="F451" s="203"/>
      <c r="G451" s="203"/>
      <c r="H451" s="203"/>
      <c r="I451" s="203"/>
      <c r="J451" s="203"/>
      <c r="K451" s="203"/>
    </row>
    <row r="452" spans="2:11" hidden="1" x14ac:dyDescent="0.15">
      <c r="C452" s="238" t="s">
        <v>643</v>
      </c>
      <c r="D452" s="239"/>
      <c r="E452" s="203"/>
      <c r="F452" s="203"/>
      <c r="G452" s="203"/>
      <c r="H452" s="203"/>
      <c r="I452" s="203"/>
      <c r="J452" s="203"/>
      <c r="K452" s="203"/>
    </row>
    <row r="453" spans="2:11" hidden="1" x14ac:dyDescent="0.15">
      <c r="C453" s="30">
        <f>+F426+I437+I446</f>
        <v>0</v>
      </c>
      <c r="D453" s="240" t="s">
        <v>607</v>
      </c>
      <c r="E453" s="203"/>
      <c r="F453" s="203"/>
      <c r="G453" s="203"/>
      <c r="H453" s="203"/>
      <c r="I453" s="203"/>
      <c r="J453" s="203"/>
      <c r="K453" s="203"/>
    </row>
    <row r="454" spans="2:11" hidden="1" x14ac:dyDescent="0.15">
      <c r="C454" s="203"/>
      <c r="D454" s="203"/>
      <c r="E454" s="203"/>
      <c r="F454" s="203"/>
      <c r="G454" s="203"/>
      <c r="H454" s="203"/>
      <c r="I454" s="203"/>
      <c r="J454" s="203"/>
      <c r="K454" s="203"/>
    </row>
    <row r="455" spans="2:11" hidden="1" x14ac:dyDescent="0.15">
      <c r="C455" s="203"/>
      <c r="D455" s="203"/>
      <c r="E455" s="203"/>
      <c r="F455" s="203"/>
      <c r="G455" s="203"/>
      <c r="H455" s="203"/>
      <c r="I455" s="203"/>
      <c r="J455" s="203"/>
      <c r="K455" s="203"/>
    </row>
    <row r="456" spans="2:11" hidden="1" x14ac:dyDescent="0.15">
      <c r="C456" s="203"/>
      <c r="D456" s="203"/>
      <c r="E456" s="203"/>
      <c r="F456" s="203"/>
      <c r="G456" s="203"/>
      <c r="H456" s="203"/>
      <c r="I456" s="203"/>
      <c r="J456" s="203"/>
      <c r="K456" s="203"/>
    </row>
    <row r="457" spans="2:11" hidden="1" x14ac:dyDescent="0.15">
      <c r="B457" s="45" t="s">
        <v>644</v>
      </c>
      <c r="C457" s="45"/>
      <c r="D457" s="45"/>
      <c r="E457" s="45"/>
      <c r="F457" s="15"/>
      <c r="G457" s="45"/>
      <c r="H457" s="45"/>
      <c r="I457" s="225"/>
      <c r="J457" s="203"/>
      <c r="K457" s="203"/>
    </row>
    <row r="458" spans="2:11" hidden="1" x14ac:dyDescent="0.15">
      <c r="B458" s="1" t="s">
        <v>645</v>
      </c>
      <c r="C458" s="203"/>
      <c r="D458" s="203"/>
      <c r="E458" s="203"/>
      <c r="F458" s="203"/>
      <c r="G458" s="203"/>
      <c r="H458" s="203"/>
      <c r="I458" s="203"/>
      <c r="J458" s="203"/>
      <c r="K458" s="203"/>
    </row>
    <row r="459" spans="2:11" hidden="1" x14ac:dyDescent="0.15">
      <c r="B459" s="204" t="s">
        <v>246</v>
      </c>
      <c r="C459" s="205"/>
      <c r="D459" s="215" t="s">
        <v>562</v>
      </c>
      <c r="E459" s="215"/>
      <c r="F459" s="227" t="s">
        <v>646</v>
      </c>
      <c r="G459" s="215"/>
      <c r="H459" s="215"/>
      <c r="I459" s="263"/>
    </row>
    <row r="460" spans="2:11" hidden="1" x14ac:dyDescent="0.15">
      <c r="B460" s="9"/>
      <c r="C460" s="264" t="s">
        <v>619</v>
      </c>
      <c r="D460" s="217" t="s">
        <v>620</v>
      </c>
      <c r="E460" s="28" t="s">
        <v>621</v>
      </c>
      <c r="F460" s="229" t="s">
        <v>622</v>
      </c>
      <c r="G460" s="217" t="s">
        <v>623</v>
      </c>
      <c r="H460" s="28" t="s">
        <v>624</v>
      </c>
      <c r="I460" s="210" t="s">
        <v>132</v>
      </c>
    </row>
    <row r="461" spans="2:11" hidden="1" x14ac:dyDescent="0.15">
      <c r="B461" s="9"/>
      <c r="C461" s="45" t="s">
        <v>625</v>
      </c>
      <c r="D461" s="209" t="s">
        <v>626</v>
      </c>
      <c r="E461" s="232" t="s">
        <v>571</v>
      </c>
      <c r="F461" s="231" t="s">
        <v>625</v>
      </c>
      <c r="G461" s="209" t="s">
        <v>626</v>
      </c>
      <c r="H461" s="232" t="s">
        <v>571</v>
      </c>
      <c r="I461" s="265"/>
    </row>
    <row r="462" spans="2:11" hidden="1" x14ac:dyDescent="0.15">
      <c r="B462" s="9"/>
      <c r="C462" s="45"/>
      <c r="D462" s="209"/>
      <c r="E462" s="232" t="s">
        <v>597</v>
      </c>
      <c r="F462" s="231"/>
      <c r="G462" s="209"/>
      <c r="H462" s="232" t="s">
        <v>598</v>
      </c>
      <c r="I462" s="265" t="s">
        <v>647</v>
      </c>
    </row>
    <row r="463" spans="2:11" hidden="1" x14ac:dyDescent="0.15">
      <c r="B463" s="9" t="s">
        <v>648</v>
      </c>
      <c r="C463" s="45" t="s">
        <v>649</v>
      </c>
      <c r="D463" s="209" t="s">
        <v>650</v>
      </c>
      <c r="E463" s="234" t="s">
        <v>579</v>
      </c>
      <c r="F463" s="233" t="s">
        <v>649</v>
      </c>
      <c r="G463" s="209" t="s">
        <v>650</v>
      </c>
      <c r="H463" s="220" t="s">
        <v>579</v>
      </c>
      <c r="I463" s="265" t="s">
        <v>208</v>
      </c>
    </row>
    <row r="464" spans="2:11" hidden="1" x14ac:dyDescent="0.15">
      <c r="B464" s="13"/>
      <c r="C464" s="55"/>
      <c r="D464" s="55"/>
      <c r="E464" s="124">
        <f>+C464*D464/1000</f>
        <v>0</v>
      </c>
      <c r="F464" s="112"/>
      <c r="G464" s="55"/>
      <c r="H464" s="124">
        <f>+F464*G464/1000</f>
        <v>0</v>
      </c>
      <c r="I464" s="31"/>
    </row>
    <row r="465" spans="2:12" hidden="1" x14ac:dyDescent="0.15">
      <c r="B465" s="13"/>
      <c r="C465" s="55"/>
      <c r="D465" s="55"/>
      <c r="E465" s="124">
        <f>+C465*D465/1000</f>
        <v>0</v>
      </c>
      <c r="F465" s="112"/>
      <c r="G465" s="55"/>
      <c r="H465" s="124">
        <f>+F465*G465/1000</f>
        <v>0</v>
      </c>
      <c r="I465" s="266"/>
    </row>
    <row r="466" spans="2:12" ht="12.75" hidden="1" thickBot="1" x14ac:dyDescent="0.2">
      <c r="B466" s="43" t="s">
        <v>559</v>
      </c>
      <c r="C466" s="196"/>
      <c r="D466" s="128"/>
      <c r="E466" s="256">
        <f>SUM(E464:E465)</f>
        <v>0</v>
      </c>
      <c r="F466" s="267"/>
      <c r="G466" s="128"/>
      <c r="H466" s="256">
        <f>SUM(H464:H465)</f>
        <v>0</v>
      </c>
      <c r="I466" s="36">
        <f>+E466-H466</f>
        <v>0</v>
      </c>
    </row>
    <row r="467" spans="2:12" hidden="1" x14ac:dyDescent="0.15">
      <c r="B467" s="15"/>
      <c r="C467" s="45"/>
      <c r="D467" s="45"/>
      <c r="E467" s="45"/>
      <c r="F467" s="45"/>
      <c r="G467" s="45"/>
      <c r="H467" s="203"/>
      <c r="I467" s="203"/>
      <c r="J467" s="203"/>
    </row>
    <row r="468" spans="2:12" hidden="1" x14ac:dyDescent="0.15">
      <c r="C468" s="203"/>
      <c r="D468" s="203"/>
      <c r="E468" s="203"/>
      <c r="F468" s="203"/>
      <c r="G468" s="203"/>
      <c r="H468" s="203"/>
      <c r="I468" s="203"/>
      <c r="J468" s="203"/>
      <c r="K468" s="203"/>
    </row>
    <row r="469" spans="2:12" hidden="1" x14ac:dyDescent="0.15">
      <c r="B469" s="1" t="s">
        <v>651</v>
      </c>
      <c r="C469" s="203"/>
      <c r="D469" s="203"/>
      <c r="E469" s="203"/>
      <c r="F469" s="203"/>
      <c r="G469" s="203"/>
      <c r="H469" s="203"/>
      <c r="I469" s="203"/>
      <c r="J469" s="203"/>
      <c r="K469" s="203"/>
    </row>
    <row r="470" spans="2:12" hidden="1" x14ac:dyDescent="0.15">
      <c r="B470" s="204" t="s">
        <v>246</v>
      </c>
      <c r="C470" s="205"/>
      <c r="D470" s="215"/>
      <c r="E470" s="215" t="s">
        <v>652</v>
      </c>
      <c r="F470" s="215"/>
      <c r="G470" s="215"/>
      <c r="H470" s="215"/>
      <c r="I470" s="206"/>
      <c r="J470" s="203"/>
      <c r="K470" s="203"/>
    </row>
    <row r="471" spans="2:12" hidden="1" x14ac:dyDescent="0.15">
      <c r="B471" s="9"/>
      <c r="C471" s="264" t="s">
        <v>653</v>
      </c>
      <c r="D471" s="217" t="s">
        <v>654</v>
      </c>
      <c r="E471" s="217" t="s">
        <v>655</v>
      </c>
      <c r="F471" s="217" t="s">
        <v>656</v>
      </c>
      <c r="G471" s="28" t="s">
        <v>657</v>
      </c>
      <c r="H471" s="217" t="s">
        <v>658</v>
      </c>
      <c r="I471" s="268" t="s">
        <v>659</v>
      </c>
      <c r="J471" s="203"/>
      <c r="K471" s="203"/>
    </row>
    <row r="472" spans="2:12" hidden="1" x14ac:dyDescent="0.15">
      <c r="B472" s="9"/>
      <c r="C472" s="45" t="s">
        <v>660</v>
      </c>
      <c r="D472" s="209"/>
      <c r="E472" s="209" t="s">
        <v>597</v>
      </c>
      <c r="F472" s="209" t="s">
        <v>661</v>
      </c>
      <c r="G472" s="232"/>
      <c r="H472" s="209" t="s">
        <v>598</v>
      </c>
      <c r="I472" s="219" t="s">
        <v>662</v>
      </c>
      <c r="J472" s="203"/>
      <c r="K472" s="203"/>
    </row>
    <row r="473" spans="2:12" hidden="1" x14ac:dyDescent="0.15">
      <c r="B473" s="9" t="s">
        <v>663</v>
      </c>
      <c r="C473" s="45" t="s">
        <v>664</v>
      </c>
      <c r="D473" s="209" t="s">
        <v>665</v>
      </c>
      <c r="E473" s="209" t="s">
        <v>666</v>
      </c>
      <c r="F473" s="209" t="s">
        <v>667</v>
      </c>
      <c r="G473" s="209" t="s">
        <v>668</v>
      </c>
      <c r="H473" s="220" t="s">
        <v>149</v>
      </c>
      <c r="I473" s="269" t="s">
        <v>669</v>
      </c>
      <c r="J473" s="203"/>
      <c r="K473" s="203"/>
    </row>
    <row r="474" spans="2:12" hidden="1" x14ac:dyDescent="0.15">
      <c r="B474" s="270"/>
      <c r="C474" s="88"/>
      <c r="D474" s="88"/>
      <c r="E474" s="271">
        <f>+C474*D474/1000</f>
        <v>0</v>
      </c>
      <c r="F474" s="88"/>
      <c r="G474" s="88"/>
      <c r="H474" s="272">
        <f>+F474*G474/1000</f>
        <v>0</v>
      </c>
      <c r="I474" s="273"/>
      <c r="J474" s="203"/>
      <c r="K474" s="203"/>
    </row>
    <row r="475" spans="2:12" hidden="1" x14ac:dyDescent="0.15">
      <c r="B475" s="270"/>
      <c r="C475" s="88"/>
      <c r="D475" s="88"/>
      <c r="E475" s="271">
        <f>+C475*D475/1000</f>
        <v>0</v>
      </c>
      <c r="F475" s="88"/>
      <c r="G475" s="88"/>
      <c r="H475" s="272">
        <f>+F475*G475/1000</f>
        <v>0</v>
      </c>
      <c r="I475" s="274"/>
      <c r="J475" s="203"/>
      <c r="K475" s="203"/>
    </row>
    <row r="476" spans="2:12" ht="12.75" hidden="1" thickBot="1" x14ac:dyDescent="0.2">
      <c r="B476" s="275" t="s">
        <v>559</v>
      </c>
      <c r="C476" s="276"/>
      <c r="D476" s="277"/>
      <c r="E476" s="278">
        <f>SUM(E474:E475)</f>
        <v>0</v>
      </c>
      <c r="F476" s="277"/>
      <c r="G476" s="277"/>
      <c r="H476" s="278">
        <f>SUM(H474:H475)</f>
        <v>0</v>
      </c>
      <c r="I476" s="279">
        <f>+E476+H476</f>
        <v>0</v>
      </c>
      <c r="J476" s="203"/>
      <c r="K476" s="203"/>
    </row>
    <row r="477" spans="2:12" hidden="1" x14ac:dyDescent="0.15">
      <c r="B477" s="280"/>
      <c r="C477" s="280"/>
      <c r="D477" s="280"/>
      <c r="E477" s="280"/>
      <c r="F477" s="280"/>
      <c r="G477" s="280"/>
      <c r="H477" s="281"/>
      <c r="I477" s="281"/>
      <c r="J477" s="203"/>
      <c r="K477" s="203"/>
    </row>
    <row r="478" spans="2:12" hidden="1" x14ac:dyDescent="0.15">
      <c r="C478" s="282"/>
      <c r="D478" s="283"/>
      <c r="E478" s="283" t="s">
        <v>670</v>
      </c>
      <c r="F478" s="283"/>
      <c r="G478" s="283"/>
      <c r="H478" s="283"/>
      <c r="I478" s="284"/>
      <c r="J478" s="285"/>
      <c r="K478" s="203"/>
      <c r="L478" s="203"/>
    </row>
    <row r="479" spans="2:12" hidden="1" x14ac:dyDescent="0.15">
      <c r="C479" s="286" t="s">
        <v>671</v>
      </c>
      <c r="D479" s="287" t="s">
        <v>672</v>
      </c>
      <c r="E479" s="288" t="s">
        <v>673</v>
      </c>
      <c r="F479" s="288" t="s">
        <v>674</v>
      </c>
      <c r="G479" s="289" t="s">
        <v>675</v>
      </c>
      <c r="H479" s="288" t="s">
        <v>676</v>
      </c>
      <c r="I479" s="287" t="s">
        <v>677</v>
      </c>
      <c r="J479" s="290" t="s">
        <v>678</v>
      </c>
      <c r="K479" s="203"/>
      <c r="L479" s="203"/>
    </row>
    <row r="480" spans="2:12" hidden="1" x14ac:dyDescent="0.15">
      <c r="C480" s="291" t="s">
        <v>660</v>
      </c>
      <c r="D480" s="292"/>
      <c r="E480" s="293" t="s">
        <v>679</v>
      </c>
      <c r="F480" s="293" t="s">
        <v>661</v>
      </c>
      <c r="G480" s="294"/>
      <c r="H480" s="293" t="s">
        <v>680</v>
      </c>
      <c r="I480" s="292" t="s">
        <v>681</v>
      </c>
      <c r="J480" s="290" t="s">
        <v>682</v>
      </c>
      <c r="K480" s="203"/>
      <c r="L480" s="203"/>
    </row>
    <row r="481" spans="2:12" hidden="1" x14ac:dyDescent="0.15">
      <c r="C481" s="295" t="s">
        <v>683</v>
      </c>
      <c r="D481" s="292" t="s">
        <v>668</v>
      </c>
      <c r="E481" s="293" t="s">
        <v>666</v>
      </c>
      <c r="F481" s="293" t="s">
        <v>667</v>
      </c>
      <c r="G481" s="293" t="s">
        <v>665</v>
      </c>
      <c r="H481" s="296" t="s">
        <v>149</v>
      </c>
      <c r="I481" s="272" t="s">
        <v>684</v>
      </c>
      <c r="J481" s="290" t="s">
        <v>150</v>
      </c>
      <c r="K481" s="203"/>
      <c r="L481" s="203"/>
    </row>
    <row r="482" spans="2:12" hidden="1" x14ac:dyDescent="0.15">
      <c r="C482" s="297"/>
      <c r="D482" s="298"/>
      <c r="E482" s="271">
        <f>+C482*D482/1000</f>
        <v>0</v>
      </c>
      <c r="F482" s="88"/>
      <c r="G482" s="88"/>
      <c r="H482" s="272">
        <f>+F482*G482/1000</f>
        <v>0</v>
      </c>
      <c r="I482" s="273"/>
      <c r="J482" s="299"/>
      <c r="K482" s="203"/>
      <c r="L482" s="203"/>
    </row>
    <row r="483" spans="2:12" hidden="1" x14ac:dyDescent="0.15">
      <c r="C483" s="297"/>
      <c r="D483" s="298"/>
      <c r="E483" s="271">
        <f>+C483*D483/1000</f>
        <v>0</v>
      </c>
      <c r="F483" s="88"/>
      <c r="G483" s="88"/>
      <c r="H483" s="272">
        <f>+F483*G483/1000</f>
        <v>0</v>
      </c>
      <c r="I483" s="274"/>
      <c r="J483" s="300"/>
      <c r="K483" s="203"/>
      <c r="L483" s="203"/>
    </row>
    <row r="484" spans="2:12" ht="12.75" hidden="1" thickBot="1" x14ac:dyDescent="0.2">
      <c r="C484" s="301"/>
      <c r="D484" s="302"/>
      <c r="E484" s="278">
        <f>SUM(E482:E483)</f>
        <v>0</v>
      </c>
      <c r="F484" s="277"/>
      <c r="G484" s="277"/>
      <c r="H484" s="278">
        <f>SUM(H482:H483)</f>
        <v>0</v>
      </c>
      <c r="I484" s="279">
        <f>+E484+H484</f>
        <v>0</v>
      </c>
      <c r="J484" s="303">
        <f>+I476-I484</f>
        <v>0</v>
      </c>
      <c r="K484" s="203"/>
      <c r="L484" s="203"/>
    </row>
    <row r="485" spans="2:12" hidden="1" x14ac:dyDescent="0.15">
      <c r="C485" s="203"/>
      <c r="D485" s="203"/>
      <c r="E485" s="203"/>
      <c r="F485" s="203"/>
      <c r="G485" s="203"/>
      <c r="H485" s="225"/>
      <c r="I485" s="225"/>
      <c r="J485" s="203"/>
      <c r="K485" s="203"/>
    </row>
    <row r="486" spans="2:12" hidden="1" x14ac:dyDescent="0.15">
      <c r="C486" s="203"/>
      <c r="D486" s="203"/>
      <c r="E486" s="203"/>
      <c r="F486" s="203"/>
      <c r="G486" s="203"/>
      <c r="H486" s="225"/>
      <c r="I486" s="225"/>
      <c r="J486" s="203"/>
      <c r="K486" s="203"/>
    </row>
    <row r="487" spans="2:12" hidden="1" x14ac:dyDescent="0.15">
      <c r="B487" s="1" t="s">
        <v>685</v>
      </c>
      <c r="C487" s="203"/>
      <c r="D487" s="203"/>
      <c r="E487" s="203"/>
      <c r="F487" s="203"/>
      <c r="G487" s="203"/>
      <c r="H487" s="225"/>
      <c r="I487" s="225"/>
      <c r="J487" s="203"/>
      <c r="K487" s="203"/>
    </row>
    <row r="488" spans="2:12" hidden="1" x14ac:dyDescent="0.15">
      <c r="B488" s="149" t="s">
        <v>686</v>
      </c>
      <c r="C488" s="264"/>
      <c r="D488" s="232"/>
      <c r="E488" s="203"/>
      <c r="F488" s="203"/>
      <c r="G488" s="203"/>
      <c r="H488" s="225"/>
      <c r="I488" s="225"/>
      <c r="J488" s="203"/>
      <c r="K488" s="203"/>
    </row>
    <row r="489" spans="2:12" hidden="1" x14ac:dyDescent="0.15">
      <c r="B489" s="304">
        <f>+I466+J484</f>
        <v>0</v>
      </c>
      <c r="C489" s="305" t="s">
        <v>687</v>
      </c>
      <c r="D489" s="232"/>
      <c r="E489" s="203"/>
      <c r="F489" s="203"/>
      <c r="G489" s="203"/>
      <c r="H489" s="225"/>
      <c r="I489" s="225"/>
      <c r="J489" s="203"/>
      <c r="K489" s="203"/>
    </row>
    <row r="490" spans="2:12" hidden="1" x14ac:dyDescent="0.15">
      <c r="C490" s="203"/>
      <c r="D490" s="203"/>
      <c r="E490" s="203"/>
      <c r="F490" s="203"/>
      <c r="G490" s="203"/>
      <c r="H490" s="225"/>
      <c r="I490" s="225"/>
      <c r="J490" s="203"/>
      <c r="K490" s="203"/>
    </row>
    <row r="491" spans="2:12" hidden="1" x14ac:dyDescent="0.15">
      <c r="B491" s="1" t="s">
        <v>688</v>
      </c>
      <c r="C491" s="203"/>
      <c r="D491" s="203"/>
      <c r="E491" s="203"/>
      <c r="F491" s="203"/>
      <c r="G491" s="203"/>
      <c r="H491" s="225"/>
      <c r="I491" s="225"/>
      <c r="J491" s="203"/>
      <c r="K491" s="203"/>
    </row>
    <row r="492" spans="2:12" hidden="1" x14ac:dyDescent="0.15">
      <c r="B492" s="306" t="s">
        <v>689</v>
      </c>
      <c r="C492" s="307" t="s">
        <v>690</v>
      </c>
      <c r="D492" s="307" t="s">
        <v>691</v>
      </c>
      <c r="E492" s="208" t="s">
        <v>692</v>
      </c>
      <c r="G492" s="203"/>
      <c r="H492" s="225"/>
      <c r="I492" s="225"/>
      <c r="J492" s="203"/>
      <c r="K492" s="203"/>
    </row>
    <row r="493" spans="2:12" hidden="1" x14ac:dyDescent="0.15">
      <c r="B493" s="308"/>
      <c r="C493" s="209"/>
      <c r="D493" s="209"/>
      <c r="E493" s="210" t="s">
        <v>150</v>
      </c>
      <c r="G493" s="203"/>
      <c r="H493" s="225"/>
      <c r="I493" s="225"/>
      <c r="J493" s="203"/>
      <c r="K493" s="203"/>
    </row>
    <row r="494" spans="2:12" ht="12.75" hidden="1" thickBot="1" x14ac:dyDescent="0.2">
      <c r="B494" s="113">
        <f>+C413</f>
        <v>0</v>
      </c>
      <c r="C494" s="117">
        <f>+C453</f>
        <v>0</v>
      </c>
      <c r="D494" s="117">
        <f>+B489</f>
        <v>0</v>
      </c>
      <c r="E494" s="44">
        <f>+B494+C494+D494</f>
        <v>0</v>
      </c>
      <c r="G494" s="203"/>
      <c r="H494" s="225"/>
      <c r="I494" s="225"/>
      <c r="J494" s="203"/>
      <c r="K494" s="203"/>
    </row>
    <row r="495" spans="2:12" hidden="1" x14ac:dyDescent="0.15">
      <c r="B495" s="45"/>
      <c r="C495" s="45"/>
      <c r="D495" s="45"/>
      <c r="E495" s="45"/>
      <c r="G495" s="203"/>
      <c r="H495" s="225"/>
      <c r="I495" s="225"/>
      <c r="J495" s="203"/>
      <c r="K495" s="203"/>
    </row>
    <row r="496" spans="2:12" hidden="1" x14ac:dyDescent="0.15">
      <c r="B496" s="15" t="s">
        <v>693</v>
      </c>
      <c r="E496" s="1" t="s">
        <v>215</v>
      </c>
    </row>
    <row r="497" spans="2:6" hidden="1" x14ac:dyDescent="0.15">
      <c r="B497" s="78" t="s">
        <v>694</v>
      </c>
      <c r="C497" s="245"/>
      <c r="D497" s="49"/>
      <c r="E497" s="309">
        <f>+H356</f>
        <v>0</v>
      </c>
    </row>
    <row r="498" spans="2:6" hidden="1" x14ac:dyDescent="0.15">
      <c r="B498" s="42" t="s">
        <v>695</v>
      </c>
      <c r="C498" s="119"/>
      <c r="D498" s="72"/>
      <c r="E498" s="310">
        <f>+J369</f>
        <v>0</v>
      </c>
    </row>
    <row r="499" spans="2:6" hidden="1" x14ac:dyDescent="0.15">
      <c r="B499" s="42" t="s">
        <v>696</v>
      </c>
      <c r="C499" s="119"/>
      <c r="D499" s="72"/>
      <c r="E499" s="310">
        <f>+E494</f>
        <v>0</v>
      </c>
    </row>
    <row r="500" spans="2:6" ht="12.75" hidden="1" thickBot="1" x14ac:dyDescent="0.2">
      <c r="B500" s="131" t="s">
        <v>697</v>
      </c>
      <c r="C500" s="147"/>
      <c r="D500" s="121"/>
      <c r="E500" s="311">
        <f>SUM(E497:E499)</f>
        <v>0</v>
      </c>
    </row>
    <row r="501" spans="2:6" hidden="1" x14ac:dyDescent="0.15">
      <c r="B501" s="15"/>
    </row>
    <row r="502" spans="2:6" hidden="1" x14ac:dyDescent="0.15">
      <c r="B502" s="15" t="s">
        <v>698</v>
      </c>
    </row>
    <row r="503" spans="2:6" hidden="1" x14ac:dyDescent="0.15">
      <c r="B503" s="962" t="s">
        <v>699</v>
      </c>
      <c r="C503" s="17" t="s">
        <v>112</v>
      </c>
      <c r="D503" s="17" t="s">
        <v>700</v>
      </c>
      <c r="E503" s="157" t="s">
        <v>701</v>
      </c>
      <c r="F503" s="5" t="s">
        <v>132</v>
      </c>
    </row>
    <row r="504" spans="2:6" hidden="1" x14ac:dyDescent="0.15">
      <c r="B504" s="39"/>
      <c r="C504" s="20" t="s">
        <v>702</v>
      </c>
      <c r="D504" s="20" t="s">
        <v>703</v>
      </c>
      <c r="E504" s="122" t="s">
        <v>312</v>
      </c>
      <c r="F504" s="8" t="s">
        <v>704</v>
      </c>
    </row>
    <row r="505" spans="2:6" hidden="1" x14ac:dyDescent="0.15">
      <c r="B505" s="39"/>
      <c r="C505" s="20" t="s">
        <v>705</v>
      </c>
      <c r="D505" s="20"/>
      <c r="E505" s="122"/>
      <c r="F505" s="312"/>
    </row>
    <row r="506" spans="2:6" hidden="1" x14ac:dyDescent="0.15">
      <c r="B506" s="39"/>
      <c r="C506" s="20" t="s">
        <v>706</v>
      </c>
      <c r="D506" s="20"/>
      <c r="E506" s="122"/>
      <c r="F506" s="8"/>
    </row>
    <row r="507" spans="2:6" hidden="1" x14ac:dyDescent="0.15">
      <c r="B507" s="39"/>
      <c r="C507" s="123" t="s">
        <v>707</v>
      </c>
      <c r="D507" s="20" t="s">
        <v>534</v>
      </c>
      <c r="E507" s="122" t="s">
        <v>708</v>
      </c>
      <c r="F507" s="8" t="s">
        <v>208</v>
      </c>
    </row>
    <row r="508" spans="2:6" hidden="1" x14ac:dyDescent="0.15">
      <c r="B508" s="313"/>
      <c r="C508" s="314"/>
      <c r="D508" s="961"/>
      <c r="E508" s="315"/>
      <c r="F508" s="316">
        <f>E508*D508-C508</f>
        <v>0</v>
      </c>
    </row>
    <row r="509" spans="2:6" hidden="1" x14ac:dyDescent="0.15">
      <c r="B509" s="313"/>
      <c r="C509" s="314"/>
      <c r="D509" s="961"/>
      <c r="E509" s="315"/>
      <c r="F509" s="316">
        <f>E509*D509-C509</f>
        <v>0</v>
      </c>
    </row>
    <row r="510" spans="2:6" ht="12.75" hidden="1" thickBot="1" x14ac:dyDescent="0.2">
      <c r="B510" s="14" t="s">
        <v>122</v>
      </c>
      <c r="C510" s="73">
        <f>SUM(C508:C509)</f>
        <v>0</v>
      </c>
      <c r="D510" s="73">
        <f>SUM(D508:D509)</f>
        <v>0</v>
      </c>
      <c r="E510" s="73">
        <f>SUM(E508:E509)</f>
        <v>0</v>
      </c>
      <c r="F510" s="317">
        <f>+D510*E510-C510</f>
        <v>0</v>
      </c>
    </row>
    <row r="511" spans="2:6" hidden="1" x14ac:dyDescent="0.15"/>
    <row r="512" spans="2:6" hidden="1" x14ac:dyDescent="0.15">
      <c r="B512" s="1" t="s">
        <v>709</v>
      </c>
    </row>
    <row r="513" spans="2:11" hidden="1" x14ac:dyDescent="0.15">
      <c r="B513" s="1" t="s">
        <v>710</v>
      </c>
    </row>
    <row r="514" spans="2:11" hidden="1" x14ac:dyDescent="0.15">
      <c r="B514" s="962"/>
      <c r="C514" s="62"/>
      <c r="D514" s="47" t="s">
        <v>711</v>
      </c>
      <c r="E514" s="47"/>
      <c r="F514" s="47"/>
      <c r="G514" s="49"/>
      <c r="H514" s="17" t="s">
        <v>224</v>
      </c>
      <c r="I514" s="17" t="s">
        <v>712</v>
      </c>
      <c r="J514" s="17" t="s">
        <v>410</v>
      </c>
    </row>
    <row r="515" spans="2:11" hidden="1" x14ac:dyDescent="0.15">
      <c r="B515" s="6" t="s">
        <v>227</v>
      </c>
      <c r="C515" s="20" t="s">
        <v>713</v>
      </c>
      <c r="D515" s="1000" t="s">
        <v>714</v>
      </c>
      <c r="E515" s="149" t="s">
        <v>715</v>
      </c>
      <c r="F515" s="153"/>
      <c r="G515" s="20" t="s">
        <v>716</v>
      </c>
      <c r="H515" s="20" t="s">
        <v>717</v>
      </c>
      <c r="I515" s="20" t="s">
        <v>138</v>
      </c>
      <c r="J515" s="20" t="s">
        <v>440</v>
      </c>
    </row>
    <row r="516" spans="2:11" hidden="1" x14ac:dyDescent="0.15">
      <c r="B516" s="39"/>
      <c r="C516" s="50" t="s">
        <v>190</v>
      </c>
      <c r="D516" s="1001"/>
      <c r="E516" s="10"/>
      <c r="F516" s="15"/>
      <c r="G516" s="20" t="s">
        <v>718</v>
      </c>
      <c r="H516" s="20" t="s">
        <v>190</v>
      </c>
      <c r="I516" s="20" t="s">
        <v>142</v>
      </c>
      <c r="J516" s="20"/>
    </row>
    <row r="517" spans="2:11" hidden="1" x14ac:dyDescent="0.15">
      <c r="B517" s="96"/>
      <c r="C517" s="50"/>
      <c r="D517" s="1002"/>
      <c r="E517" s="25"/>
      <c r="F517" s="318"/>
      <c r="G517" s="53"/>
      <c r="H517" s="20" t="s">
        <v>719</v>
      </c>
      <c r="I517" s="53" t="s">
        <v>400</v>
      </c>
      <c r="J517" s="20" t="s">
        <v>421</v>
      </c>
    </row>
    <row r="518" spans="2:11" ht="13.5" hidden="1" customHeight="1" x14ac:dyDescent="0.15">
      <c r="B518" s="13">
        <f>B14</f>
        <v>0</v>
      </c>
      <c r="C518" s="896"/>
      <c r="D518" s="155"/>
      <c r="E518" s="1003"/>
      <c r="F518" s="1004"/>
      <c r="G518" s="55"/>
      <c r="H518" s="319"/>
      <c r="I518" s="55"/>
      <c r="J518" s="55"/>
    </row>
    <row r="519" spans="2:11" ht="13.5" hidden="1" customHeight="1" x14ac:dyDescent="0.15">
      <c r="B519" s="13"/>
      <c r="C519" s="124"/>
      <c r="D519" s="55"/>
      <c r="E519" s="1005"/>
      <c r="F519" s="1006"/>
      <c r="G519" s="55"/>
      <c r="H519" s="319"/>
      <c r="I519" s="55"/>
      <c r="J519" s="320"/>
    </row>
    <row r="520" spans="2:11" ht="13.5" hidden="1" customHeight="1" x14ac:dyDescent="0.15">
      <c r="B520" s="22"/>
      <c r="C520" s="235"/>
      <c r="D520" s="890"/>
      <c r="E520" s="1005"/>
      <c r="F520" s="1006"/>
      <c r="G520" s="55"/>
      <c r="H520" s="321"/>
      <c r="I520" s="55"/>
      <c r="J520" s="322"/>
    </row>
    <row r="521" spans="2:11" ht="14.25" hidden="1" customHeight="1" thickBot="1" x14ac:dyDescent="0.2">
      <c r="B521" s="43" t="s">
        <v>720</v>
      </c>
      <c r="C521" s="127"/>
      <c r="D521" s="127"/>
      <c r="E521" s="1007"/>
      <c r="F521" s="1008"/>
      <c r="G521" s="117"/>
      <c r="H521" s="58"/>
      <c r="I521" s="117"/>
      <c r="J521" s="323"/>
    </row>
    <row r="522" spans="2:11" hidden="1" x14ac:dyDescent="0.15">
      <c r="C522" s="45"/>
      <c r="D522" s="45"/>
      <c r="E522" s="45"/>
      <c r="F522" s="16"/>
      <c r="G522" s="16"/>
      <c r="H522" s="16"/>
      <c r="I522" s="16"/>
      <c r="J522" s="16"/>
      <c r="K522" s="15"/>
    </row>
    <row r="523" spans="2:11" hidden="1" x14ac:dyDescent="0.15">
      <c r="C523" s="45"/>
      <c r="D523" s="45"/>
      <c r="E523" s="45"/>
      <c r="F523" s="4" t="s">
        <v>721</v>
      </c>
      <c r="G523" s="46"/>
      <c r="H523" s="157" t="s">
        <v>722</v>
      </c>
      <c r="I523" s="61"/>
      <c r="J523" s="5" t="s">
        <v>226</v>
      </c>
      <c r="K523" s="15"/>
    </row>
    <row r="524" spans="2:11" hidden="1" x14ac:dyDescent="0.15">
      <c r="C524" s="45"/>
      <c r="D524" s="45"/>
      <c r="E524" s="45"/>
      <c r="F524" s="6"/>
      <c r="G524" s="51" t="s">
        <v>723</v>
      </c>
      <c r="H524" s="51" t="s">
        <v>724</v>
      </c>
      <c r="I524" s="20" t="s">
        <v>725</v>
      </c>
      <c r="J524" s="8" t="s">
        <v>726</v>
      </c>
      <c r="K524" s="15"/>
    </row>
    <row r="525" spans="2:11" hidden="1" x14ac:dyDescent="0.15">
      <c r="C525" s="45"/>
      <c r="D525" s="45"/>
      <c r="E525" s="45"/>
      <c r="F525" s="6"/>
      <c r="G525" s="20" t="s">
        <v>140</v>
      </c>
      <c r="H525" s="20"/>
      <c r="I525" s="52"/>
      <c r="J525" s="8"/>
      <c r="K525" s="15"/>
    </row>
    <row r="526" spans="2:11" hidden="1" x14ac:dyDescent="0.15">
      <c r="C526" s="45"/>
      <c r="D526" s="45"/>
      <c r="E526" s="45"/>
      <c r="F526" s="6"/>
      <c r="G526" s="20" t="s">
        <v>482</v>
      </c>
      <c r="H526" s="52" t="s">
        <v>727</v>
      </c>
      <c r="I526" s="52" t="s">
        <v>194</v>
      </c>
      <c r="J526" s="41" t="s">
        <v>208</v>
      </c>
      <c r="K526" s="15"/>
    </row>
    <row r="527" spans="2:11" hidden="1" x14ac:dyDescent="0.15">
      <c r="C527" s="45"/>
      <c r="D527" s="45"/>
      <c r="E527" s="45"/>
      <c r="F527" s="910"/>
      <c r="G527" s="68"/>
      <c r="H527" s="68"/>
      <c r="I527" s="68"/>
      <c r="J527" s="82"/>
      <c r="K527" s="15"/>
    </row>
    <row r="528" spans="2:11" hidden="1" x14ac:dyDescent="0.15">
      <c r="C528" s="45"/>
      <c r="D528" s="45"/>
      <c r="E528" s="45"/>
      <c r="F528" s="253"/>
      <c r="G528" s="68"/>
      <c r="H528" s="68"/>
      <c r="I528" s="68"/>
      <c r="J528" s="82"/>
      <c r="K528" s="15"/>
    </row>
    <row r="529" spans="2:16" hidden="1" x14ac:dyDescent="0.15">
      <c r="C529" s="45"/>
      <c r="D529" s="45"/>
      <c r="E529" s="45"/>
      <c r="F529" s="920"/>
      <c r="G529" s="68"/>
      <c r="H529" s="68"/>
      <c r="I529" s="68"/>
      <c r="J529" s="82"/>
      <c r="K529" s="15"/>
    </row>
    <row r="530" spans="2:16" ht="12.75" hidden="1" thickBot="1" x14ac:dyDescent="0.2">
      <c r="C530" s="45"/>
      <c r="D530" s="45"/>
      <c r="E530" s="45"/>
      <c r="F530" s="921"/>
      <c r="G530" s="58"/>
      <c r="H530" s="323"/>
      <c r="I530" s="889"/>
      <c r="J530" s="44"/>
      <c r="K530" s="15"/>
    </row>
    <row r="531" spans="2:16" ht="10.5" hidden="1" customHeight="1" thickBot="1" x14ac:dyDescent="0.2">
      <c r="C531" s="45"/>
      <c r="D531" s="45"/>
      <c r="E531" s="45"/>
      <c r="F531" s="16"/>
      <c r="G531" s="16"/>
      <c r="H531" s="324"/>
      <c r="I531" s="16"/>
      <c r="J531" s="16"/>
      <c r="K531" s="15"/>
    </row>
    <row r="532" spans="2:16" ht="13.5" hidden="1" customHeight="1" x14ac:dyDescent="0.15">
      <c r="B532" s="95" t="s">
        <v>728</v>
      </c>
      <c r="C532" s="325"/>
      <c r="D532" s="326"/>
      <c r="E532" s="986"/>
      <c r="F532" s="987"/>
      <c r="G532" s="988"/>
      <c r="H532" s="16"/>
      <c r="I532" s="16"/>
      <c r="J532" s="16"/>
      <c r="K532" s="15"/>
      <c r="L532" s="15"/>
      <c r="M532" s="16"/>
      <c r="N532" s="15"/>
      <c r="O532" s="15"/>
      <c r="P532" s="16"/>
    </row>
    <row r="533" spans="2:16" ht="14.25" hidden="1" customHeight="1" thickBot="1" x14ac:dyDescent="0.2">
      <c r="B533" s="131" t="s">
        <v>390</v>
      </c>
      <c r="C533" s="327"/>
      <c r="D533" s="328"/>
      <c r="E533" s="989"/>
      <c r="F533" s="990"/>
      <c r="G533" s="991"/>
      <c r="H533" s="16"/>
      <c r="I533" s="16"/>
      <c r="J533" s="16"/>
      <c r="K533" s="15"/>
      <c r="L533" s="15"/>
      <c r="M533" s="16"/>
      <c r="N533" s="15"/>
      <c r="O533" s="15"/>
      <c r="P533" s="16"/>
    </row>
    <row r="534" spans="2:16" x14ac:dyDescent="0.15">
      <c r="C534" s="45"/>
      <c r="D534" s="45"/>
      <c r="E534" s="45"/>
      <c r="F534" s="16"/>
      <c r="G534" s="16"/>
      <c r="H534" s="324"/>
      <c r="I534" s="16"/>
      <c r="J534" s="16"/>
      <c r="K534" s="15"/>
    </row>
    <row r="535" spans="2:16" hidden="1" x14ac:dyDescent="0.15">
      <c r="B535" s="1" t="s">
        <v>729</v>
      </c>
      <c r="K535" s="15"/>
    </row>
    <row r="536" spans="2:16" hidden="1" x14ac:dyDescent="0.15">
      <c r="B536" s="1" t="s">
        <v>730</v>
      </c>
      <c r="K536" s="15"/>
    </row>
    <row r="537" spans="2:16" hidden="1" x14ac:dyDescent="0.15">
      <c r="B537" s="962"/>
      <c r="C537" s="17" t="s">
        <v>112</v>
      </c>
      <c r="D537" s="17" t="s">
        <v>181</v>
      </c>
      <c r="E537" s="17" t="s">
        <v>731</v>
      </c>
      <c r="F537" s="17" t="s">
        <v>224</v>
      </c>
      <c r="G537" s="17" t="s">
        <v>732</v>
      </c>
      <c r="H537" s="964" t="s">
        <v>733</v>
      </c>
      <c r="I537" s="17" t="s">
        <v>734</v>
      </c>
      <c r="J537" s="5" t="s">
        <v>226</v>
      </c>
    </row>
    <row r="538" spans="2:16" hidden="1" x14ac:dyDescent="0.15">
      <c r="B538" s="6" t="s">
        <v>227</v>
      </c>
      <c r="C538" s="20" t="s">
        <v>377</v>
      </c>
      <c r="D538" s="20" t="s">
        <v>735</v>
      </c>
      <c r="E538" s="20" t="s">
        <v>736</v>
      </c>
      <c r="F538" s="20" t="s">
        <v>440</v>
      </c>
      <c r="G538" s="20" t="s">
        <v>736</v>
      </c>
      <c r="H538" s="7" t="s">
        <v>441</v>
      </c>
      <c r="I538" s="123" t="s">
        <v>737</v>
      </c>
      <c r="J538" s="8" t="s">
        <v>738</v>
      </c>
    </row>
    <row r="539" spans="2:16" hidden="1" x14ac:dyDescent="0.15">
      <c r="B539" s="39"/>
      <c r="C539" s="20" t="s">
        <v>190</v>
      </c>
      <c r="D539" s="20" t="s">
        <v>190</v>
      </c>
      <c r="E539" s="20" t="s">
        <v>739</v>
      </c>
      <c r="F539" s="20"/>
      <c r="G539" s="20" t="s">
        <v>440</v>
      </c>
      <c r="H539" s="7" t="s">
        <v>740</v>
      </c>
      <c r="I539" s="123" t="s">
        <v>741</v>
      </c>
      <c r="J539" s="8"/>
    </row>
    <row r="540" spans="2:16" hidden="1" x14ac:dyDescent="0.15">
      <c r="B540" s="39"/>
      <c r="C540" s="53" t="s">
        <v>742</v>
      </c>
      <c r="D540" s="20" t="s">
        <v>719</v>
      </c>
      <c r="E540" s="20" t="s">
        <v>719</v>
      </c>
      <c r="F540" s="20" t="s">
        <v>421</v>
      </c>
      <c r="G540" s="20" t="s">
        <v>421</v>
      </c>
      <c r="H540" s="67" t="s">
        <v>208</v>
      </c>
      <c r="I540" s="53" t="s">
        <v>208</v>
      </c>
      <c r="J540" s="41" t="s">
        <v>208</v>
      </c>
    </row>
    <row r="541" spans="2:16" hidden="1" x14ac:dyDescent="0.15">
      <c r="B541" s="13"/>
      <c r="C541" s="124"/>
      <c r="D541" s="319"/>
      <c r="E541" s="55"/>
      <c r="F541" s="320"/>
      <c r="G541" s="320"/>
      <c r="H541" s="30">
        <f>+C541*D541*10*F541/1000</f>
        <v>0</v>
      </c>
      <c r="I541" s="55">
        <f>+C541*E541*10*G541/1000</f>
        <v>0</v>
      </c>
      <c r="J541" s="82">
        <f>+H541-I541</f>
        <v>0</v>
      </c>
    </row>
    <row r="542" spans="2:16" hidden="1" x14ac:dyDescent="0.15">
      <c r="B542" s="13"/>
      <c r="C542" s="124"/>
      <c r="D542" s="319"/>
      <c r="E542" s="55"/>
      <c r="F542" s="320"/>
      <c r="G542" s="320"/>
      <c r="H542" s="30">
        <f>+C542*D542*10*F542/1000</f>
        <v>0</v>
      </c>
      <c r="I542" s="55">
        <f>+C542*E542*10*G542/1000</f>
        <v>0</v>
      </c>
      <c r="J542" s="82">
        <f>+H542-I542</f>
        <v>0</v>
      </c>
    </row>
    <row r="543" spans="2:16" hidden="1" x14ac:dyDescent="0.15">
      <c r="B543" s="22"/>
      <c r="C543" s="235"/>
      <c r="D543" s="321"/>
      <c r="E543" s="55"/>
      <c r="F543" s="322"/>
      <c r="G543" s="322"/>
      <c r="H543" s="30">
        <f>+C543*D543*10*F543/1000</f>
        <v>0</v>
      </c>
      <c r="I543" s="55">
        <f>+C543*E543*10*G543/1000</f>
        <v>0</v>
      </c>
      <c r="J543" s="82">
        <f>+H543-I543</f>
        <v>0</v>
      </c>
    </row>
    <row r="544" spans="2:16" ht="12.75" hidden="1" thickBot="1" x14ac:dyDescent="0.2">
      <c r="B544" s="43" t="s">
        <v>174</v>
      </c>
      <c r="C544" s="127">
        <f>SUM(C541:C543)</f>
        <v>0</v>
      </c>
      <c r="D544" s="58"/>
      <c r="E544" s="117">
        <f>SUM(E541:E543)</f>
        <v>0</v>
      </c>
      <c r="F544" s="323"/>
      <c r="G544" s="323"/>
      <c r="H544" s="59">
        <f>SUM(H541:H543)</f>
        <v>0</v>
      </c>
      <c r="I544" s="117">
        <f>SUM(I541:I543)</f>
        <v>0</v>
      </c>
      <c r="J544" s="44">
        <f>SUM(J541:J543)</f>
        <v>0</v>
      </c>
    </row>
    <row r="545" spans="2:16" hidden="1" x14ac:dyDescent="0.15">
      <c r="C545" s="45"/>
      <c r="D545" s="45"/>
      <c r="E545" s="45"/>
      <c r="F545" s="16"/>
      <c r="G545" s="16"/>
      <c r="H545" s="16"/>
      <c r="I545" s="16"/>
      <c r="J545" s="16"/>
      <c r="K545" s="15"/>
    </row>
    <row r="546" spans="2:16" ht="13.5" hidden="1" customHeight="1" x14ac:dyDescent="0.15">
      <c r="B546" s="95" t="s">
        <v>743</v>
      </c>
      <c r="C546" s="325"/>
      <c r="D546" s="326"/>
      <c r="E546" s="986"/>
      <c r="F546" s="987"/>
      <c r="G546" s="988"/>
      <c r="H546" s="16"/>
      <c r="I546" s="16"/>
      <c r="J546" s="16"/>
      <c r="K546" s="15"/>
      <c r="L546" s="15"/>
      <c r="M546" s="16"/>
      <c r="N546" s="15"/>
      <c r="O546" s="15"/>
      <c r="P546" s="16"/>
    </row>
    <row r="547" spans="2:16" ht="14.25" hidden="1" customHeight="1" thickBot="1" x14ac:dyDescent="0.2">
      <c r="B547" s="131" t="s">
        <v>392</v>
      </c>
      <c r="C547" s="327"/>
      <c r="D547" s="328"/>
      <c r="E547" s="989"/>
      <c r="F547" s="990"/>
      <c r="G547" s="991"/>
      <c r="H547" s="16"/>
      <c r="I547" s="16"/>
      <c r="J547" s="16"/>
      <c r="K547" s="15"/>
      <c r="L547" s="15"/>
      <c r="M547" s="16"/>
      <c r="N547" s="15"/>
      <c r="O547" s="15"/>
      <c r="P547" s="16"/>
    </row>
    <row r="548" spans="2:16" hidden="1" x14ac:dyDescent="0.15">
      <c r="C548" s="45"/>
      <c r="D548" s="45"/>
      <c r="E548" s="45"/>
      <c r="F548" s="16"/>
      <c r="G548" s="16"/>
      <c r="H548" s="16"/>
      <c r="I548" s="16"/>
      <c r="J548" s="16"/>
      <c r="K548" s="15"/>
      <c r="L548" s="15"/>
      <c r="M548" s="16"/>
      <c r="N548" s="15"/>
      <c r="O548" s="15"/>
      <c r="P548" s="16"/>
    </row>
    <row r="549" spans="2:16" hidden="1" x14ac:dyDescent="0.15">
      <c r="B549" s="95" t="s">
        <v>744</v>
      </c>
      <c r="C549" s="325"/>
      <c r="D549" s="326"/>
      <c r="E549" s="986"/>
      <c r="F549" s="987"/>
      <c r="G549" s="988"/>
      <c r="H549" s="16"/>
      <c r="I549" s="16"/>
      <c r="J549" s="16"/>
      <c r="K549" s="15"/>
      <c r="L549" s="15"/>
      <c r="M549" s="16"/>
      <c r="N549" s="15"/>
      <c r="O549" s="15"/>
      <c r="P549" s="16"/>
    </row>
    <row r="550" spans="2:16" ht="12.75" hidden="1" thickBot="1" x14ac:dyDescent="0.2">
      <c r="B550" s="131" t="s">
        <v>745</v>
      </c>
      <c r="C550" s="327"/>
      <c r="D550" s="328"/>
      <c r="E550" s="989"/>
      <c r="F550" s="990"/>
      <c r="G550" s="991"/>
      <c r="H550" s="16"/>
      <c r="I550" s="16"/>
      <c r="J550" s="16"/>
      <c r="K550" s="15"/>
      <c r="L550" s="15"/>
      <c r="M550" s="16"/>
      <c r="N550" s="15"/>
      <c r="O550" s="15"/>
      <c r="P550" s="16"/>
    </row>
    <row r="551" spans="2:16" hidden="1" x14ac:dyDescent="0.15">
      <c r="C551" s="45"/>
      <c r="D551" s="45"/>
      <c r="E551" s="45"/>
      <c r="F551" s="16"/>
      <c r="G551" s="16"/>
      <c r="H551" s="16"/>
      <c r="I551" s="16"/>
      <c r="J551" s="16"/>
      <c r="K551" s="15"/>
    </row>
    <row r="552" spans="2:16" hidden="1" x14ac:dyDescent="0.15">
      <c r="B552" s="1" t="s">
        <v>746</v>
      </c>
      <c r="C552" s="45"/>
      <c r="D552" s="45"/>
      <c r="E552" s="45" t="s">
        <v>215</v>
      </c>
      <c r="F552" s="16"/>
      <c r="G552" s="16"/>
      <c r="H552" s="16"/>
      <c r="I552" s="16"/>
      <c r="J552" s="16"/>
      <c r="K552" s="15"/>
    </row>
    <row r="553" spans="2:16" hidden="1" x14ac:dyDescent="0.15">
      <c r="B553" s="78" t="s">
        <v>747</v>
      </c>
      <c r="C553" s="215"/>
      <c r="D553" s="206"/>
      <c r="E553" s="329">
        <f>+J530</f>
        <v>0</v>
      </c>
      <c r="F553" s="16"/>
      <c r="G553" s="16"/>
      <c r="H553" s="16"/>
      <c r="I553" s="16"/>
      <c r="J553" s="16"/>
    </row>
    <row r="554" spans="2:16" hidden="1" x14ac:dyDescent="0.15">
      <c r="B554" s="42" t="s">
        <v>748</v>
      </c>
      <c r="C554" s="305"/>
      <c r="D554" s="240"/>
      <c r="E554" s="243">
        <f>+J544</f>
        <v>0</v>
      </c>
      <c r="F554" s="16"/>
      <c r="G554" s="16"/>
      <c r="H554" s="16"/>
      <c r="I554" s="16"/>
      <c r="J554" s="16"/>
    </row>
    <row r="555" spans="2:16" ht="12.75" hidden="1" thickBot="1" x14ac:dyDescent="0.2">
      <c r="B555" s="131"/>
      <c r="C555" s="330" t="s">
        <v>749</v>
      </c>
      <c r="D555" s="328"/>
      <c r="E555" s="331">
        <f>SUM(E553:E554)</f>
        <v>0</v>
      </c>
      <c r="F555" s="16"/>
      <c r="G555" s="16"/>
      <c r="H555" s="16"/>
      <c r="I555" s="16"/>
      <c r="J555" s="16"/>
    </row>
    <row r="556" spans="2:16" hidden="1" x14ac:dyDescent="0.15">
      <c r="C556" s="45"/>
      <c r="D556" s="45"/>
      <c r="E556" s="45"/>
      <c r="F556" s="16"/>
      <c r="G556" s="16"/>
      <c r="H556" s="324"/>
      <c r="I556" s="16"/>
      <c r="J556" s="16"/>
    </row>
    <row r="557" spans="2:16" hidden="1" x14ac:dyDescent="0.15">
      <c r="B557" s="1" t="s">
        <v>750</v>
      </c>
      <c r="C557" s="16"/>
      <c r="D557" s="16"/>
      <c r="E557" s="16"/>
      <c r="F557" s="16"/>
      <c r="G557" s="16"/>
      <c r="H557" s="16"/>
      <c r="I557" s="16"/>
      <c r="J557" s="15"/>
      <c r="K557" s="16"/>
    </row>
    <row r="558" spans="2:16" hidden="1" x14ac:dyDescent="0.15">
      <c r="B558" s="1" t="s">
        <v>751</v>
      </c>
      <c r="C558" s="16"/>
      <c r="D558" s="16"/>
      <c r="E558" s="16"/>
      <c r="F558" s="16"/>
      <c r="G558" s="16"/>
      <c r="H558" s="16"/>
      <c r="I558" s="16"/>
      <c r="J558" s="15"/>
      <c r="K558" s="15"/>
      <c r="L558" s="15"/>
    </row>
    <row r="559" spans="2:16" hidden="1" x14ac:dyDescent="0.15">
      <c r="B559" s="1" t="s">
        <v>752</v>
      </c>
      <c r="C559" s="16"/>
      <c r="D559" s="16"/>
      <c r="E559" s="16"/>
      <c r="F559" s="16"/>
      <c r="G559" s="16"/>
      <c r="H559" s="16"/>
      <c r="I559" s="16"/>
      <c r="J559" s="15"/>
      <c r="K559" s="15"/>
      <c r="L559" s="15"/>
    </row>
    <row r="560" spans="2:16" ht="13.5" hidden="1" customHeight="1" x14ac:dyDescent="0.15">
      <c r="B560" s="95"/>
      <c r="C560" s="1009" t="s">
        <v>753</v>
      </c>
      <c r="D560" s="1010"/>
      <c r="E560" s="1010"/>
      <c r="F560" s="1010"/>
      <c r="G560" s="1010"/>
      <c r="H560" s="1011"/>
      <c r="K560" s="15"/>
      <c r="L560" s="15"/>
    </row>
    <row r="561" spans="2:13" hidden="1" x14ac:dyDescent="0.15">
      <c r="B561" s="9" t="s">
        <v>246</v>
      </c>
      <c r="C561" s="167" t="s">
        <v>754</v>
      </c>
      <c r="D561" s="168" t="s">
        <v>181</v>
      </c>
      <c r="E561" s="167" t="s">
        <v>755</v>
      </c>
      <c r="F561" s="168" t="s">
        <v>756</v>
      </c>
      <c r="G561" s="332" t="s">
        <v>409</v>
      </c>
      <c r="H561" s="332" t="s">
        <v>733</v>
      </c>
      <c r="K561" s="15"/>
      <c r="L561" s="15"/>
      <c r="M561" s="15"/>
    </row>
    <row r="562" spans="2:13" hidden="1" x14ac:dyDescent="0.15">
      <c r="B562" s="96"/>
      <c r="C562" s="167" t="s">
        <v>757</v>
      </c>
      <c r="D562" s="168" t="s">
        <v>758</v>
      </c>
      <c r="E562" s="167" t="s">
        <v>759</v>
      </c>
      <c r="F562" s="168" t="s">
        <v>760</v>
      </c>
      <c r="G562" s="167" t="s">
        <v>761</v>
      </c>
      <c r="H562" s="167" t="s">
        <v>762</v>
      </c>
      <c r="K562" s="15"/>
      <c r="L562" s="15"/>
      <c r="M562" s="15"/>
    </row>
    <row r="563" spans="2:13" hidden="1" x14ac:dyDescent="0.15">
      <c r="B563" s="96"/>
      <c r="C563" s="167" t="s">
        <v>763</v>
      </c>
      <c r="D563" s="168" t="s">
        <v>764</v>
      </c>
      <c r="E563" s="167" t="s">
        <v>765</v>
      </c>
      <c r="F563" s="168" t="s">
        <v>766</v>
      </c>
      <c r="G563" s="167" t="s">
        <v>767</v>
      </c>
      <c r="H563" s="167" t="s">
        <v>768</v>
      </c>
      <c r="K563" s="15"/>
      <c r="L563" s="15"/>
      <c r="M563" s="15"/>
    </row>
    <row r="564" spans="2:13" hidden="1" x14ac:dyDescent="0.15">
      <c r="B564" s="151"/>
      <c r="C564" s="179" t="s">
        <v>769</v>
      </c>
      <c r="D564" s="333" t="s">
        <v>770</v>
      </c>
      <c r="E564" s="179" t="s">
        <v>771</v>
      </c>
      <c r="F564" s="333" t="s">
        <v>770</v>
      </c>
      <c r="G564" s="179" t="s">
        <v>772</v>
      </c>
      <c r="H564" s="167" t="s">
        <v>773</v>
      </c>
      <c r="K564" s="15"/>
      <c r="L564" s="15"/>
      <c r="M564" s="15"/>
    </row>
    <row r="565" spans="2:13" hidden="1" x14ac:dyDescent="0.15">
      <c r="B565" s="42"/>
      <c r="C565" s="55"/>
      <c r="D565" s="124"/>
      <c r="E565" s="55"/>
      <c r="F565" s="124"/>
      <c r="G565" s="68"/>
      <c r="H565" s="55">
        <f>(+C565*D565+E565*F565)*G565</f>
        <v>0</v>
      </c>
      <c r="K565" s="15"/>
      <c r="L565" s="15"/>
      <c r="M565" s="15"/>
    </row>
    <row r="566" spans="2:13" hidden="1" x14ac:dyDescent="0.15">
      <c r="B566" s="96"/>
      <c r="C566" s="248"/>
      <c r="D566" s="16"/>
      <c r="E566" s="248"/>
      <c r="F566" s="16"/>
      <c r="G566" s="68"/>
      <c r="H566" s="55">
        <f>(+C566*D566+E566*F566)*G566</f>
        <v>0</v>
      </c>
      <c r="K566" s="15"/>
      <c r="L566" s="15"/>
      <c r="M566" s="15"/>
    </row>
    <row r="567" spans="2:13" ht="12.75" hidden="1" thickBot="1" x14ac:dyDescent="0.2">
      <c r="B567" s="85" t="s">
        <v>774</v>
      </c>
      <c r="C567" s="117">
        <f>SUM(C565:C566)</f>
        <v>0</v>
      </c>
      <c r="D567" s="57"/>
      <c r="E567" s="58"/>
      <c r="F567" s="57"/>
      <c r="G567" s="116"/>
      <c r="H567" s="117">
        <f>SUM(H565:H566)</f>
        <v>0</v>
      </c>
      <c r="K567" s="15"/>
      <c r="L567" s="15"/>
      <c r="M567" s="15"/>
    </row>
    <row r="568" spans="2:13" hidden="1" x14ac:dyDescent="0.15">
      <c r="C568" s="16"/>
      <c r="D568" s="16"/>
      <c r="E568" s="16"/>
      <c r="F568" s="16"/>
      <c r="G568" s="16"/>
      <c r="H568" s="16"/>
      <c r="I568" s="16"/>
      <c r="J568" s="15"/>
      <c r="K568" s="15"/>
      <c r="L568" s="15"/>
    </row>
    <row r="569" spans="2:13" ht="13.5" hidden="1" customHeight="1" x14ac:dyDescent="0.15">
      <c r="C569" s="16"/>
      <c r="D569" s="16"/>
      <c r="E569" s="16"/>
      <c r="F569" s="130"/>
      <c r="G569" s="1010" t="s">
        <v>775</v>
      </c>
      <c r="H569" s="1010"/>
      <c r="I569" s="1011"/>
      <c r="J569" s="5" t="s">
        <v>132</v>
      </c>
      <c r="K569" s="15"/>
      <c r="L569" s="15"/>
    </row>
    <row r="570" spans="2:13" hidden="1" x14ac:dyDescent="0.15">
      <c r="C570" s="16"/>
      <c r="D570" s="16"/>
      <c r="E570" s="16"/>
      <c r="F570" s="130"/>
      <c r="G570" s="334" t="s">
        <v>776</v>
      </c>
      <c r="H570" s="334" t="s">
        <v>777</v>
      </c>
      <c r="I570" s="167" t="s">
        <v>778</v>
      </c>
      <c r="J570" s="8"/>
    </row>
    <row r="571" spans="2:13" hidden="1" x14ac:dyDescent="0.15">
      <c r="C571" s="16"/>
      <c r="D571" s="16"/>
      <c r="E571" s="16"/>
      <c r="F571" s="130"/>
      <c r="G571" s="171" t="s">
        <v>779</v>
      </c>
      <c r="H571" s="171" t="s">
        <v>780</v>
      </c>
      <c r="I571" s="167" t="s">
        <v>781</v>
      </c>
      <c r="J571" s="8" t="s">
        <v>782</v>
      </c>
    </row>
    <row r="572" spans="2:13" hidden="1" x14ac:dyDescent="0.15">
      <c r="C572" s="16"/>
      <c r="D572" s="16"/>
      <c r="E572" s="16"/>
      <c r="F572" s="130"/>
      <c r="G572" s="171" t="s">
        <v>783</v>
      </c>
      <c r="H572" s="171" t="s">
        <v>784</v>
      </c>
      <c r="I572" s="167" t="s">
        <v>785</v>
      </c>
      <c r="J572" s="8"/>
    </row>
    <row r="573" spans="2:13" hidden="1" x14ac:dyDescent="0.15">
      <c r="C573" s="16"/>
      <c r="D573" s="16"/>
      <c r="E573" s="16"/>
      <c r="F573" s="130"/>
      <c r="G573" s="335" t="s">
        <v>786</v>
      </c>
      <c r="H573" s="335" t="s">
        <v>787</v>
      </c>
      <c r="I573" s="167" t="s">
        <v>773</v>
      </c>
      <c r="J573" s="41" t="s">
        <v>208</v>
      </c>
    </row>
    <row r="574" spans="2:13" hidden="1" x14ac:dyDescent="0.15">
      <c r="C574" s="16"/>
      <c r="D574" s="16"/>
      <c r="E574" s="16"/>
      <c r="F574" s="130"/>
      <c r="G574" s="125"/>
      <c r="H574" s="125"/>
      <c r="I574" s="125">
        <f>(+G574*D565+H574*F565)*G565</f>
        <v>0</v>
      </c>
      <c r="J574" s="254"/>
    </row>
    <row r="575" spans="2:13" hidden="1" x14ac:dyDescent="0.15">
      <c r="C575" s="16"/>
      <c r="D575" s="16"/>
      <c r="E575" s="16"/>
      <c r="F575" s="130"/>
      <c r="G575" s="130"/>
      <c r="H575" s="130"/>
      <c r="I575" s="125">
        <f>(+G575*D566+H575*F566)*G566</f>
        <v>0</v>
      </c>
      <c r="J575" s="31"/>
    </row>
    <row r="576" spans="2:13" ht="12.75" hidden="1" thickBot="1" x14ac:dyDescent="0.2">
      <c r="C576" s="16"/>
      <c r="D576" s="16"/>
      <c r="E576" s="16"/>
      <c r="F576" s="130"/>
      <c r="G576" s="86">
        <f>SUM(G574:G575)</f>
        <v>0</v>
      </c>
      <c r="H576" s="336"/>
      <c r="I576" s="86">
        <f>SUM(I574:I575)</f>
        <v>0</v>
      </c>
      <c r="J576" s="44">
        <f>H567-I576</f>
        <v>0</v>
      </c>
    </row>
    <row r="577" spans="2:12" hidden="1" x14ac:dyDescent="0.15">
      <c r="C577" s="16"/>
      <c r="D577" s="16"/>
      <c r="E577" s="16"/>
      <c r="F577" s="16"/>
      <c r="G577" s="16"/>
      <c r="H577" s="16"/>
      <c r="I577" s="16"/>
      <c r="J577" s="16"/>
    </row>
    <row r="578" spans="2:12" hidden="1" x14ac:dyDescent="0.15">
      <c r="B578" s="15" t="s">
        <v>788</v>
      </c>
      <c r="C578" s="16"/>
      <c r="D578" s="16"/>
      <c r="E578" s="16"/>
      <c r="F578" s="15"/>
      <c r="G578" s="15"/>
      <c r="H578" s="16"/>
      <c r="K578" s="16"/>
      <c r="L578" s="16"/>
    </row>
    <row r="579" spans="2:12" hidden="1" x14ac:dyDescent="0.15">
      <c r="B579" s="337" t="s">
        <v>789</v>
      </c>
      <c r="C579" s="338"/>
      <c r="D579" s="338"/>
      <c r="E579" s="338"/>
      <c r="F579" s="339"/>
      <c r="G579" s="329">
        <f>+J576</f>
        <v>0</v>
      </c>
      <c r="H579" s="16"/>
      <c r="K579" s="16"/>
      <c r="L579" s="15"/>
    </row>
    <row r="580" spans="2:12" hidden="1" x14ac:dyDescent="0.15">
      <c r="B580" s="340"/>
      <c r="C580" s="341"/>
      <c r="D580" s="341"/>
      <c r="E580" s="341"/>
      <c r="F580" s="125"/>
      <c r="G580" s="243"/>
      <c r="H580" s="16"/>
      <c r="I580" s="16"/>
      <c r="K580" s="16"/>
      <c r="L580" s="15"/>
    </row>
    <row r="581" spans="2:12" ht="12.75" hidden="1" thickBot="1" x14ac:dyDescent="0.2">
      <c r="B581" s="85"/>
      <c r="C581" s="256" t="s">
        <v>749</v>
      </c>
      <c r="D581" s="256"/>
      <c r="E581" s="256"/>
      <c r="F581" s="86"/>
      <c r="G581" s="342">
        <f>SUM(G579:G580)</f>
        <v>0</v>
      </c>
      <c r="H581" s="16"/>
      <c r="I581" s="16"/>
      <c r="K581" s="16"/>
      <c r="L581" s="15"/>
    </row>
    <row r="582" spans="2:12" hidden="1" x14ac:dyDescent="0.15">
      <c r="C582" s="16"/>
      <c r="D582" s="16"/>
      <c r="E582" s="16"/>
      <c r="F582" s="15"/>
      <c r="G582" s="15"/>
      <c r="H582" s="16"/>
      <c r="I582" s="16"/>
      <c r="K582" s="16"/>
      <c r="L582" s="15"/>
    </row>
    <row r="583" spans="2:12" hidden="1" x14ac:dyDescent="0.15">
      <c r="B583" s="1" t="s">
        <v>790</v>
      </c>
      <c r="C583" s="16"/>
      <c r="D583" s="16"/>
      <c r="E583" s="16"/>
      <c r="F583" s="15"/>
      <c r="G583" s="15"/>
      <c r="H583" s="16"/>
      <c r="I583" s="16"/>
      <c r="K583" s="16"/>
      <c r="L583" s="15"/>
    </row>
    <row r="584" spans="2:12" hidden="1" x14ac:dyDescent="0.15">
      <c r="B584" s="4"/>
      <c r="C584" s="162"/>
      <c r="D584" s="162" t="s">
        <v>791</v>
      </c>
      <c r="E584" s="162" t="s">
        <v>792</v>
      </c>
      <c r="F584" s="5" t="s">
        <v>793</v>
      </c>
      <c r="G584" s="15"/>
      <c r="H584" s="16"/>
      <c r="I584" s="16"/>
      <c r="K584" s="16"/>
      <c r="L584" s="15"/>
    </row>
    <row r="585" spans="2:12" hidden="1" x14ac:dyDescent="0.15">
      <c r="B585" s="6" t="s">
        <v>794</v>
      </c>
      <c r="C585" s="167" t="s">
        <v>795</v>
      </c>
      <c r="D585" s="167"/>
      <c r="E585" s="167" t="s">
        <v>796</v>
      </c>
      <c r="F585" s="8"/>
      <c r="G585" s="15"/>
      <c r="H585" s="16"/>
      <c r="I585" s="16"/>
      <c r="K585" s="16"/>
      <c r="L585" s="15"/>
    </row>
    <row r="586" spans="2:12" hidden="1" x14ac:dyDescent="0.15">
      <c r="B586" s="6"/>
      <c r="C586" s="167" t="s">
        <v>797</v>
      </c>
      <c r="D586" s="167"/>
      <c r="E586" s="167" t="s">
        <v>798</v>
      </c>
      <c r="F586" s="8" t="s">
        <v>799</v>
      </c>
      <c r="G586" s="15"/>
      <c r="H586" s="16"/>
      <c r="I586" s="16"/>
      <c r="K586" s="16"/>
      <c r="L586" s="15"/>
    </row>
    <row r="587" spans="2:12" hidden="1" x14ac:dyDescent="0.15">
      <c r="B587" s="65"/>
      <c r="C587" s="179"/>
      <c r="D587" s="179" t="s">
        <v>800</v>
      </c>
      <c r="E587" s="179" t="s">
        <v>800</v>
      </c>
      <c r="F587" s="41"/>
      <c r="G587" s="15"/>
      <c r="H587" s="16"/>
      <c r="I587" s="16"/>
      <c r="K587" s="16"/>
      <c r="L587" s="15"/>
    </row>
    <row r="588" spans="2:12" hidden="1" x14ac:dyDescent="0.15">
      <c r="B588" s="13"/>
      <c r="C588" s="55"/>
      <c r="D588" s="55"/>
      <c r="E588" s="55"/>
      <c r="F588" s="82">
        <f>D588-E588</f>
        <v>0</v>
      </c>
      <c r="G588" s="15"/>
      <c r="H588" s="16"/>
      <c r="I588" s="16"/>
      <c r="K588" s="16"/>
      <c r="L588" s="15"/>
    </row>
    <row r="589" spans="2:12" ht="14.25" hidden="1" thickBot="1" x14ac:dyDescent="0.2">
      <c r="B589" s="1012" t="s">
        <v>749</v>
      </c>
      <c r="C589" s="1013"/>
      <c r="D589" s="1013"/>
      <c r="E589" s="1014"/>
      <c r="F589" s="44">
        <f>SUM(F588)</f>
        <v>0</v>
      </c>
      <c r="G589" s="15"/>
      <c r="H589" s="16"/>
      <c r="I589" s="16"/>
      <c r="K589" s="16"/>
      <c r="L589" s="15"/>
    </row>
    <row r="590" spans="2:12" hidden="1" x14ac:dyDescent="0.15">
      <c r="C590" s="16"/>
      <c r="D590" s="16"/>
      <c r="E590" s="16"/>
      <c r="F590" s="15"/>
      <c r="G590" s="15"/>
      <c r="H590" s="16"/>
      <c r="I590" s="16"/>
      <c r="K590" s="16"/>
      <c r="L590" s="15"/>
    </row>
    <row r="591" spans="2:12" hidden="1" x14ac:dyDescent="0.15">
      <c r="B591" s="1" t="s">
        <v>801</v>
      </c>
      <c r="C591" s="16"/>
      <c r="D591" s="16"/>
      <c r="E591" s="16"/>
      <c r="F591" s="15"/>
      <c r="G591" s="15"/>
      <c r="H591" s="16"/>
      <c r="I591" s="16"/>
      <c r="K591" s="16"/>
      <c r="L591" s="15"/>
    </row>
    <row r="592" spans="2:12" ht="13.5" hidden="1" customHeight="1" x14ac:dyDescent="0.15">
      <c r="B592" s="1015"/>
      <c r="C592" s="1016"/>
      <c r="D592" s="1016"/>
      <c r="E592" s="1016"/>
      <c r="F592" s="1017"/>
      <c r="G592" s="15"/>
      <c r="H592" s="16"/>
      <c r="I592" s="16"/>
      <c r="K592" s="16"/>
      <c r="L592" s="15"/>
    </row>
    <row r="593" spans="2:12" ht="14.25" hidden="1" customHeight="1" thickBot="1" x14ac:dyDescent="0.2">
      <c r="B593" s="997"/>
      <c r="C593" s="998"/>
      <c r="D593" s="998"/>
      <c r="E593" s="998"/>
      <c r="F593" s="999"/>
      <c r="G593" s="15"/>
      <c r="H593" s="16"/>
      <c r="I593" s="16"/>
      <c r="K593" s="16"/>
      <c r="L593" s="15"/>
    </row>
    <row r="594" spans="2:12" hidden="1" x14ac:dyDescent="0.15">
      <c r="C594" s="16"/>
      <c r="D594" s="16"/>
      <c r="E594" s="16"/>
      <c r="F594" s="15"/>
      <c r="G594" s="15"/>
      <c r="H594" s="16"/>
      <c r="I594" s="16"/>
      <c r="K594" s="16"/>
      <c r="L594" s="15"/>
    </row>
    <row r="595" spans="2:12" hidden="1" x14ac:dyDescent="0.15">
      <c r="B595" s="1" t="s">
        <v>802</v>
      </c>
      <c r="C595" s="16"/>
      <c r="D595" s="16"/>
      <c r="E595" s="16"/>
      <c r="F595" s="15"/>
      <c r="G595" s="15"/>
      <c r="H595" s="16"/>
      <c r="I595" s="16"/>
      <c r="K595" s="16"/>
      <c r="L595" s="15"/>
    </row>
    <row r="596" spans="2:12" hidden="1" x14ac:dyDescent="0.15">
      <c r="B596" s="1" t="s">
        <v>803</v>
      </c>
      <c r="C596" s="16"/>
      <c r="D596" s="16"/>
      <c r="E596" s="16"/>
      <c r="F596" s="15"/>
      <c r="G596" s="15"/>
      <c r="H596" s="16"/>
      <c r="I596" s="16"/>
      <c r="K596" s="16"/>
      <c r="L596" s="15"/>
    </row>
    <row r="597" spans="2:12" hidden="1" x14ac:dyDescent="0.15">
      <c r="B597" s="204"/>
      <c r="C597" s="1009" t="s">
        <v>804</v>
      </c>
      <c r="D597" s="1010"/>
      <c r="E597" s="1011"/>
      <c r="F597" s="102"/>
      <c r="G597" s="15"/>
      <c r="H597" s="16"/>
      <c r="I597" s="16"/>
      <c r="K597" s="16"/>
      <c r="L597" s="15"/>
    </row>
    <row r="598" spans="2:12" hidden="1" x14ac:dyDescent="0.15">
      <c r="B598" s="6" t="s">
        <v>794</v>
      </c>
      <c r="C598" s="167" t="s">
        <v>805</v>
      </c>
      <c r="D598" s="167" t="s">
        <v>806</v>
      </c>
      <c r="E598" s="167" t="s">
        <v>807</v>
      </c>
      <c r="F598" s="8" t="s">
        <v>808</v>
      </c>
      <c r="G598" s="15"/>
      <c r="H598" s="16"/>
      <c r="I598" s="16"/>
      <c r="K598" s="16"/>
      <c r="L598" s="15"/>
    </row>
    <row r="599" spans="2:12" hidden="1" x14ac:dyDescent="0.15">
      <c r="B599" s="6"/>
      <c r="C599" s="167" t="s">
        <v>800</v>
      </c>
      <c r="D599" s="167" t="s">
        <v>800</v>
      </c>
      <c r="E599" s="167"/>
      <c r="F599" s="8" t="s">
        <v>809</v>
      </c>
      <c r="G599" s="15"/>
      <c r="H599" s="16"/>
      <c r="I599" s="16"/>
      <c r="K599" s="16"/>
      <c r="L599" s="15"/>
    </row>
    <row r="600" spans="2:12" hidden="1" x14ac:dyDescent="0.15">
      <c r="B600" s="65"/>
      <c r="C600" s="179"/>
      <c r="D600" s="179"/>
      <c r="E600" s="179"/>
      <c r="F600" s="41"/>
      <c r="G600" s="15"/>
      <c r="H600" s="16"/>
      <c r="I600" s="16"/>
      <c r="K600" s="16"/>
      <c r="L600" s="15"/>
    </row>
    <row r="601" spans="2:12" hidden="1" x14ac:dyDescent="0.15">
      <c r="B601" s="13"/>
      <c r="C601" s="55"/>
      <c r="D601" s="55"/>
      <c r="E601" s="55"/>
      <c r="F601" s="343"/>
      <c r="G601" s="15"/>
      <c r="H601" s="16"/>
      <c r="I601" s="16"/>
      <c r="K601" s="16"/>
      <c r="L601" s="15"/>
    </row>
    <row r="602" spans="2:12" ht="14.25" hidden="1" thickBot="1" x14ac:dyDescent="0.2">
      <c r="B602" s="1012" t="s">
        <v>749</v>
      </c>
      <c r="C602" s="1013"/>
      <c r="D602" s="1013"/>
      <c r="E602" s="1014"/>
      <c r="F602" s="317"/>
      <c r="G602" s="15"/>
      <c r="H602" s="16"/>
      <c r="I602" s="16"/>
      <c r="K602" s="16"/>
      <c r="L602" s="15"/>
    </row>
    <row r="603" spans="2:12" hidden="1" x14ac:dyDescent="0.15">
      <c r="C603" s="16"/>
      <c r="D603" s="16"/>
      <c r="E603" s="16"/>
      <c r="F603" s="15"/>
      <c r="G603" s="15"/>
      <c r="H603" s="16"/>
      <c r="I603" s="16"/>
      <c r="K603" s="16"/>
      <c r="L603" s="15"/>
    </row>
    <row r="604" spans="2:12" hidden="1" x14ac:dyDescent="0.15">
      <c r="B604" s="1" t="s">
        <v>801</v>
      </c>
      <c r="C604" s="16"/>
      <c r="D604" s="16"/>
      <c r="E604" s="16"/>
      <c r="F604" s="15"/>
      <c r="G604" s="15"/>
      <c r="H604" s="16"/>
      <c r="I604" s="16"/>
      <c r="K604" s="16"/>
      <c r="L604" s="15"/>
    </row>
    <row r="605" spans="2:12" ht="13.5" hidden="1" customHeight="1" x14ac:dyDescent="0.15">
      <c r="B605" s="1015"/>
      <c r="C605" s="1016"/>
      <c r="D605" s="1016"/>
      <c r="E605" s="1016"/>
      <c r="F605" s="1017"/>
      <c r="G605" s="15"/>
      <c r="H605" s="16"/>
      <c r="I605" s="16"/>
      <c r="K605" s="16"/>
      <c r="L605" s="15"/>
    </row>
    <row r="606" spans="2:12" ht="14.25" hidden="1" customHeight="1" thickBot="1" x14ac:dyDescent="0.2">
      <c r="B606" s="997"/>
      <c r="C606" s="998"/>
      <c r="D606" s="998"/>
      <c r="E606" s="998"/>
      <c r="F606" s="999"/>
      <c r="G606" s="15"/>
      <c r="H606" s="16"/>
      <c r="I606" s="16"/>
      <c r="K606" s="16"/>
      <c r="L606" s="15"/>
    </row>
    <row r="607" spans="2:12" hidden="1" x14ac:dyDescent="0.15">
      <c r="C607" s="16"/>
      <c r="D607" s="16"/>
      <c r="E607" s="16"/>
      <c r="F607" s="15"/>
      <c r="G607" s="15"/>
      <c r="H607" s="16"/>
      <c r="I607" s="16"/>
      <c r="K607" s="16"/>
      <c r="L607" s="15"/>
    </row>
    <row r="608" spans="2:12" hidden="1" x14ac:dyDescent="0.15">
      <c r="B608" s="1" t="s">
        <v>810</v>
      </c>
      <c r="J608" s="15"/>
      <c r="K608" s="16"/>
      <c r="L608" s="15"/>
    </row>
    <row r="609" spans="2:12" ht="13.5" hidden="1" customHeight="1" x14ac:dyDescent="0.15">
      <c r="B609" s="1021" t="s">
        <v>811</v>
      </c>
      <c r="C609" s="976"/>
      <c r="D609" s="974" t="s">
        <v>812</v>
      </c>
      <c r="E609" s="975"/>
      <c r="F609" s="975"/>
      <c r="G609" s="975"/>
      <c r="H609" s="1022"/>
      <c r="J609" s="15"/>
      <c r="K609" s="16"/>
      <c r="L609" s="15"/>
    </row>
    <row r="610" spans="2:12" ht="13.5" hidden="1" customHeight="1" x14ac:dyDescent="0.15">
      <c r="B610" s="1023"/>
      <c r="C610" s="1024"/>
      <c r="D610" s="1029"/>
      <c r="E610" s="1030"/>
      <c r="F610" s="1030"/>
      <c r="G610" s="1030"/>
      <c r="H610" s="1031"/>
      <c r="K610" s="16"/>
      <c r="L610" s="15"/>
    </row>
    <row r="611" spans="2:12" ht="13.5" hidden="1" customHeight="1" x14ac:dyDescent="0.15">
      <c r="B611" s="1025"/>
      <c r="C611" s="1026"/>
      <c r="D611" s="1032"/>
      <c r="E611" s="1033"/>
      <c r="F611" s="1033"/>
      <c r="G611" s="1033"/>
      <c r="H611" s="1034"/>
    </row>
    <row r="612" spans="2:12" ht="14.25" hidden="1" customHeight="1" thickBot="1" x14ac:dyDescent="0.2">
      <c r="B612" s="1027"/>
      <c r="C612" s="1028"/>
      <c r="D612" s="1035"/>
      <c r="E612" s="1036"/>
      <c r="F612" s="1036"/>
      <c r="G612" s="1036"/>
      <c r="H612" s="1037"/>
      <c r="K612" s="15"/>
    </row>
    <row r="613" spans="2:12" hidden="1" x14ac:dyDescent="0.15">
      <c r="K613" s="15"/>
      <c r="L613" s="15"/>
    </row>
    <row r="614" spans="2:12" hidden="1" x14ac:dyDescent="0.15">
      <c r="B614" s="1" t="s">
        <v>813</v>
      </c>
      <c r="E614" s="1" t="s">
        <v>215</v>
      </c>
      <c r="J614" s="15"/>
      <c r="K614" s="15"/>
      <c r="L614" s="15"/>
    </row>
    <row r="615" spans="2:12" hidden="1" x14ac:dyDescent="0.15">
      <c r="B615" s="78" t="s">
        <v>814</v>
      </c>
      <c r="C615" s="47"/>
      <c r="D615" s="47"/>
      <c r="E615" s="344"/>
      <c r="J615" s="15"/>
      <c r="K615" s="15"/>
      <c r="L615" s="15"/>
    </row>
    <row r="616" spans="2:12" hidden="1" x14ac:dyDescent="0.15">
      <c r="B616" s="42"/>
      <c r="C616" s="119"/>
      <c r="D616" s="119"/>
      <c r="E616" s="343"/>
      <c r="J616" s="15"/>
      <c r="K616" s="345"/>
      <c r="L616" s="15"/>
    </row>
    <row r="617" spans="2:12" hidden="1" x14ac:dyDescent="0.15">
      <c r="B617" s="42"/>
      <c r="C617" s="119"/>
      <c r="D617" s="119"/>
      <c r="E617" s="343"/>
      <c r="J617" s="15"/>
      <c r="K617" s="345"/>
      <c r="L617" s="15"/>
    </row>
    <row r="618" spans="2:12" ht="12.75" hidden="1" thickBot="1" x14ac:dyDescent="0.2">
      <c r="B618" s="85" t="s">
        <v>516</v>
      </c>
      <c r="C618" s="120"/>
      <c r="D618" s="120"/>
      <c r="E618" s="317">
        <f>SUM(E615:E617)</f>
        <v>0</v>
      </c>
      <c r="J618" s="15"/>
      <c r="K618" s="345"/>
      <c r="L618" s="15"/>
    </row>
    <row r="619" spans="2:12" hidden="1" x14ac:dyDescent="0.15">
      <c r="J619" s="15"/>
      <c r="K619" s="345"/>
      <c r="L619" s="15"/>
    </row>
    <row r="620" spans="2:12" ht="12.75" thickBot="1" x14ac:dyDescent="0.2">
      <c r="B620" s="1" t="s">
        <v>815</v>
      </c>
      <c r="D620" s="1" t="s">
        <v>215</v>
      </c>
      <c r="J620" s="15"/>
      <c r="K620" s="15"/>
    </row>
    <row r="621" spans="2:12" x14ac:dyDescent="0.15">
      <c r="B621" s="78" t="s">
        <v>816</v>
      </c>
      <c r="C621" s="49"/>
      <c r="D621" s="80"/>
      <c r="J621" s="15"/>
      <c r="K621" s="15"/>
    </row>
    <row r="622" spans="2:12" x14ac:dyDescent="0.15">
      <c r="B622" s="151" t="s">
        <v>817</v>
      </c>
      <c r="C622" s="346"/>
      <c r="D622" s="954">
        <f>I174</f>
        <v>0</v>
      </c>
      <c r="J622" s="15"/>
      <c r="K622" s="15"/>
    </row>
    <row r="623" spans="2:12" x14ac:dyDescent="0.15">
      <c r="B623" s="42" t="s">
        <v>818</v>
      </c>
      <c r="C623" s="72"/>
      <c r="D623" s="82">
        <f>G293</f>
        <v>0</v>
      </c>
      <c r="J623" s="15"/>
      <c r="K623" s="15"/>
    </row>
    <row r="624" spans="2:12" x14ac:dyDescent="0.15">
      <c r="B624" s="42" t="s">
        <v>819</v>
      </c>
      <c r="C624" s="72"/>
      <c r="D624" s="82">
        <f>H339</f>
        <v>0</v>
      </c>
      <c r="J624" s="15"/>
      <c r="K624" s="15"/>
    </row>
    <row r="625" spans="2:12" x14ac:dyDescent="0.15">
      <c r="B625" s="42" t="s">
        <v>820</v>
      </c>
      <c r="C625" s="72"/>
      <c r="D625" s="82">
        <f>E500</f>
        <v>0</v>
      </c>
      <c r="J625" s="15"/>
      <c r="K625" s="15"/>
    </row>
    <row r="626" spans="2:12" x14ac:dyDescent="0.15">
      <c r="B626" s="42" t="s">
        <v>821</v>
      </c>
      <c r="C626" s="72"/>
      <c r="D626" s="82">
        <f>F510</f>
        <v>0</v>
      </c>
      <c r="J626" s="15"/>
      <c r="K626" s="15"/>
    </row>
    <row r="627" spans="2:12" x14ac:dyDescent="0.15">
      <c r="B627" s="42" t="s">
        <v>822</v>
      </c>
      <c r="C627" s="72"/>
      <c r="D627" s="82">
        <f>E555</f>
        <v>0</v>
      </c>
      <c r="J627" s="15"/>
      <c r="K627" s="15"/>
    </row>
    <row r="628" spans="2:12" x14ac:dyDescent="0.15">
      <c r="B628" s="42" t="s">
        <v>823</v>
      </c>
      <c r="C628" s="72"/>
      <c r="D628" s="82">
        <f>G581</f>
        <v>0</v>
      </c>
      <c r="J628" s="15"/>
      <c r="K628" s="15"/>
    </row>
    <row r="629" spans="2:12" x14ac:dyDescent="0.15">
      <c r="B629" s="42" t="s">
        <v>824</v>
      </c>
      <c r="C629" s="72"/>
      <c r="D629" s="922">
        <f>E618</f>
        <v>0</v>
      </c>
      <c r="J629" s="15"/>
      <c r="K629" s="15"/>
    </row>
    <row r="630" spans="2:12" x14ac:dyDescent="0.15">
      <c r="B630" s="27"/>
      <c r="C630" s="347"/>
      <c r="D630" s="923"/>
      <c r="J630" s="15"/>
      <c r="K630" s="15"/>
    </row>
    <row r="631" spans="2:12" ht="14.25" customHeight="1" thickBot="1" x14ac:dyDescent="0.2">
      <c r="B631" s="1038" t="s">
        <v>239</v>
      </c>
      <c r="C631" s="1039"/>
      <c r="D631" s="44">
        <f>SUM(D621:D630)</f>
        <v>0</v>
      </c>
      <c r="J631" s="15"/>
      <c r="K631" s="15"/>
    </row>
    <row r="632" spans="2:12" x14ac:dyDescent="0.15">
      <c r="J632" s="15"/>
      <c r="K632" s="15"/>
    </row>
    <row r="633" spans="2:12" ht="12.75" thickBot="1" x14ac:dyDescent="0.2">
      <c r="B633" s="1" t="s">
        <v>1576</v>
      </c>
      <c r="H633" s="15"/>
      <c r="I633" s="15"/>
      <c r="J633" s="15"/>
      <c r="K633" s="15"/>
      <c r="L633" s="15"/>
    </row>
    <row r="634" spans="2:12" ht="13.5" customHeight="1" x14ac:dyDescent="0.15">
      <c r="B634" s="1040" t="s">
        <v>1577</v>
      </c>
      <c r="C634" s="996"/>
      <c r="D634" s="17" t="s">
        <v>1578</v>
      </c>
      <c r="E634" s="17" t="s">
        <v>1579</v>
      </c>
      <c r="F634" s="157" t="s">
        <v>1580</v>
      </c>
      <c r="G634" s="1041" t="s">
        <v>1581</v>
      </c>
      <c r="H634" s="15"/>
      <c r="I634" s="15"/>
      <c r="J634" s="15"/>
      <c r="K634" s="15"/>
      <c r="L634" s="15"/>
    </row>
    <row r="635" spans="2:12" x14ac:dyDescent="0.15">
      <c r="B635" s="96"/>
      <c r="C635" s="15"/>
      <c r="D635" s="20"/>
      <c r="E635" s="20"/>
      <c r="F635" s="122" t="s">
        <v>1582</v>
      </c>
      <c r="G635" s="1042"/>
      <c r="H635" s="15"/>
      <c r="I635" s="15"/>
      <c r="J635" s="15"/>
      <c r="K635" s="15"/>
      <c r="L635" s="15"/>
    </row>
    <row r="636" spans="2:12" x14ac:dyDescent="0.15">
      <c r="B636" s="96"/>
      <c r="C636" s="15"/>
      <c r="D636" s="20" t="s">
        <v>1583</v>
      </c>
      <c r="E636" s="20" t="s">
        <v>1584</v>
      </c>
      <c r="F636" s="348" t="s">
        <v>1585</v>
      </c>
      <c r="G636" s="1043"/>
      <c r="H636" s="15"/>
      <c r="I636" s="15"/>
      <c r="J636" s="15"/>
      <c r="K636" s="15"/>
      <c r="L636" s="15"/>
    </row>
    <row r="637" spans="2:12" x14ac:dyDescent="0.15">
      <c r="B637" s="27"/>
      <c r="C637" s="153"/>
      <c r="D637" s="105"/>
      <c r="E637" s="1669"/>
      <c r="F637" s="924">
        <f>IF(D637=0,0,E637/D637)</f>
        <v>0</v>
      </c>
      <c r="G637" s="1018"/>
      <c r="H637" s="15"/>
      <c r="I637" s="15"/>
      <c r="J637" s="15"/>
      <c r="K637" s="15"/>
      <c r="L637" s="15"/>
    </row>
    <row r="638" spans="2:12" x14ac:dyDescent="0.15">
      <c r="B638" s="96"/>
      <c r="C638" s="15"/>
      <c r="D638" s="50"/>
      <c r="E638" s="925"/>
      <c r="F638" s="924">
        <f>IF(D638=0,0,E638/D638)</f>
        <v>0</v>
      </c>
      <c r="G638" s="1019"/>
      <c r="H638" s="15"/>
      <c r="I638" s="15"/>
      <c r="J638" s="15"/>
    </row>
    <row r="639" spans="2:12" x14ac:dyDescent="0.15">
      <c r="B639" s="96"/>
      <c r="C639" s="15"/>
      <c r="D639" s="50"/>
      <c r="E639" s="925"/>
      <c r="F639" s="924">
        <f>IF(D639=0,0,E639/D639)</f>
        <v>0</v>
      </c>
      <c r="G639" s="1020"/>
      <c r="H639" s="15"/>
      <c r="I639" s="15"/>
      <c r="J639" s="15"/>
    </row>
    <row r="640" spans="2:12" x14ac:dyDescent="0.15">
      <c r="B640" s="1044" t="s">
        <v>1586</v>
      </c>
      <c r="C640" s="1045"/>
      <c r="D640" s="926"/>
      <c r="E640" s="29">
        <f>SUM(E637:E639)</f>
        <v>0</v>
      </c>
      <c r="F640" s="927">
        <f>SUM(F637:F639)</f>
        <v>0</v>
      </c>
      <c r="G640" s="159"/>
      <c r="I640" s="15"/>
      <c r="J640" s="15"/>
    </row>
    <row r="641" spans="2:12" x14ac:dyDescent="0.15">
      <c r="B641" s="13" t="s">
        <v>1587</v>
      </c>
      <c r="C641" s="68"/>
      <c r="D641" s="926"/>
      <c r="E641" s="29"/>
      <c r="F641" s="928"/>
      <c r="G641" s="349"/>
      <c r="I641" s="15"/>
      <c r="J641" s="15"/>
    </row>
    <row r="642" spans="2:12" x14ac:dyDescent="0.15">
      <c r="B642" s="13" t="s">
        <v>1588</v>
      </c>
      <c r="C642" s="68"/>
      <c r="D642" s="926"/>
      <c r="E642" s="29"/>
      <c r="F642" s="928"/>
      <c r="G642" s="349"/>
      <c r="I642" s="15"/>
      <c r="J642" s="15"/>
    </row>
    <row r="643" spans="2:12" x14ac:dyDescent="0.15">
      <c r="B643" s="1046" t="s">
        <v>1589</v>
      </c>
      <c r="C643" s="1047"/>
      <c r="D643" s="929"/>
      <c r="E643" s="930">
        <f>E640+E641+E642</f>
        <v>0</v>
      </c>
      <c r="F643" s="89">
        <f>F640</f>
        <v>0</v>
      </c>
      <c r="G643" s="350">
        <f>SUM(G637:G642)</f>
        <v>0</v>
      </c>
      <c r="H643" s="15"/>
      <c r="I643" s="15"/>
      <c r="J643" s="15"/>
    </row>
    <row r="644" spans="2:12" x14ac:dyDescent="0.15">
      <c r="B644" s="42"/>
      <c r="C644" s="119"/>
      <c r="D644" s="119"/>
      <c r="E644" s="931" t="s">
        <v>1590</v>
      </c>
      <c r="F644" s="932" t="s">
        <v>1591</v>
      </c>
      <c r="G644" s="351"/>
      <c r="H644" s="15"/>
      <c r="I644" s="15"/>
      <c r="J644" s="15"/>
      <c r="K644" s="15"/>
      <c r="L644" s="15"/>
    </row>
    <row r="645" spans="2:12" ht="12.75" thickBot="1" x14ac:dyDescent="0.2">
      <c r="B645" s="85" t="s">
        <v>1592</v>
      </c>
      <c r="C645" s="120"/>
      <c r="D645" s="120"/>
      <c r="E645" s="933" t="e">
        <f>+E643/F643</f>
        <v>#DIV/0!</v>
      </c>
      <c r="F645" s="120" t="s">
        <v>1593</v>
      </c>
      <c r="G645" s="317"/>
      <c r="H645" s="15"/>
      <c r="I645" s="15"/>
      <c r="J645" s="16"/>
      <c r="K645" s="15"/>
      <c r="L645" s="15"/>
    </row>
    <row r="646" spans="2:12" x14ac:dyDescent="0.15">
      <c r="B646" s="15"/>
      <c r="C646" s="15"/>
      <c r="D646" s="15"/>
      <c r="E646" s="45"/>
      <c r="F646" s="15"/>
      <c r="G646" s="15"/>
      <c r="H646" s="15"/>
      <c r="I646" s="15"/>
      <c r="J646" s="16"/>
      <c r="K646" s="15"/>
      <c r="L646" s="15"/>
    </row>
    <row r="647" spans="2:12" ht="12.75" thickBot="1" x14ac:dyDescent="0.2">
      <c r="B647" s="1" t="s">
        <v>1594</v>
      </c>
      <c r="H647" s="15"/>
      <c r="I647" s="15"/>
      <c r="J647" s="16"/>
    </row>
    <row r="648" spans="2:12" ht="13.5" customHeight="1" x14ac:dyDescent="0.15">
      <c r="B648" s="1021" t="s">
        <v>1595</v>
      </c>
      <c r="C648" s="976"/>
      <c r="D648" s="352" t="s">
        <v>1596</v>
      </c>
      <c r="H648" s="15"/>
      <c r="I648" s="15"/>
      <c r="J648" s="15"/>
    </row>
    <row r="649" spans="2:12" x14ac:dyDescent="0.15">
      <c r="B649" s="1048"/>
      <c r="C649" s="1049"/>
      <c r="D649" s="84"/>
      <c r="H649" s="15"/>
      <c r="I649" s="15"/>
      <c r="J649" s="15"/>
    </row>
    <row r="650" spans="2:12" x14ac:dyDescent="0.15">
      <c r="B650" s="1050"/>
      <c r="C650" s="1051"/>
      <c r="D650" s="252"/>
      <c r="H650" s="15"/>
      <c r="I650" s="15"/>
      <c r="J650" s="353"/>
    </row>
    <row r="651" spans="2:12" ht="14.25" customHeight="1" thickBot="1" x14ac:dyDescent="0.2">
      <c r="B651" s="1012" t="s">
        <v>1597</v>
      </c>
      <c r="C651" s="1052"/>
      <c r="D651" s="331">
        <f>SUM(D649:D650)</f>
        <v>0</v>
      </c>
      <c r="H651" s="15"/>
      <c r="I651" s="15"/>
      <c r="J651" s="353"/>
    </row>
    <row r="652" spans="2:12" x14ac:dyDescent="0.15">
      <c r="H652" s="15"/>
      <c r="I652" s="15"/>
      <c r="J652" s="353"/>
    </row>
    <row r="653" spans="2:12" ht="12.75" thickBot="1" x14ac:dyDescent="0.2">
      <c r="B653" s="1" t="s">
        <v>1598</v>
      </c>
      <c r="G653" s="15"/>
      <c r="H653" s="15"/>
      <c r="I653" s="15"/>
      <c r="J653" s="345"/>
    </row>
    <row r="654" spans="2:12" ht="13.5" customHeight="1" x14ac:dyDescent="0.15">
      <c r="B654" s="1021" t="s">
        <v>1599</v>
      </c>
      <c r="C654" s="976"/>
      <c r="D654" s="47"/>
      <c r="E654" s="47"/>
      <c r="F654" s="47"/>
      <c r="G654" s="354"/>
      <c r="I654" s="15"/>
      <c r="J654" s="15"/>
    </row>
    <row r="655" spans="2:12" x14ac:dyDescent="0.15">
      <c r="B655" s="96" t="s">
        <v>1600</v>
      </c>
      <c r="C655" s="69"/>
      <c r="D655" s="1670">
        <f>D656+D657</f>
        <v>0</v>
      </c>
      <c r="E655" s="934" t="s">
        <v>1601</v>
      </c>
      <c r="F655" s="153"/>
      <c r="G655" s="355"/>
      <c r="I655" s="15"/>
      <c r="J655" s="15"/>
    </row>
    <row r="656" spans="2:12" x14ac:dyDescent="0.15">
      <c r="B656" s="356" t="s">
        <v>1602</v>
      </c>
      <c r="C656" s="357"/>
      <c r="D656" s="1671">
        <f>E643</f>
        <v>0</v>
      </c>
      <c r="E656" s="935" t="s">
        <v>1601</v>
      </c>
      <c r="F656" s="358"/>
      <c r="G656" s="359"/>
      <c r="I656" s="15"/>
      <c r="J656" s="15"/>
    </row>
    <row r="657" spans="2:10" x14ac:dyDescent="0.15">
      <c r="B657" s="96" t="s">
        <v>1603</v>
      </c>
      <c r="C657" s="69"/>
      <c r="D657" s="936">
        <v>0</v>
      </c>
      <c r="E657" s="122" t="s">
        <v>1601</v>
      </c>
      <c r="F657" s="15"/>
      <c r="G657" s="355"/>
      <c r="I657" s="15"/>
      <c r="J657" s="15"/>
    </row>
    <row r="658" spans="2:10" x14ac:dyDescent="0.15">
      <c r="B658" s="27" t="s">
        <v>1604</v>
      </c>
      <c r="C658" s="347"/>
      <c r="D658" s="937">
        <f>+D631</f>
        <v>0</v>
      </c>
      <c r="E658" s="153" t="s">
        <v>1605</v>
      </c>
      <c r="F658" s="153"/>
      <c r="G658" s="360"/>
      <c r="I658" s="15"/>
      <c r="J658" s="15"/>
    </row>
    <row r="659" spans="2:10" x14ac:dyDescent="0.15">
      <c r="B659" s="361" t="s">
        <v>1606</v>
      </c>
      <c r="C659" s="362"/>
      <c r="D659" s="363"/>
      <c r="E659" s="364" t="s">
        <v>1607</v>
      </c>
      <c r="F659" s="364"/>
      <c r="G659" s="365"/>
      <c r="I659" s="15"/>
      <c r="J659" s="15"/>
    </row>
    <row r="660" spans="2:10" x14ac:dyDescent="0.15">
      <c r="B660" s="96" t="s">
        <v>1619</v>
      </c>
      <c r="C660" s="69"/>
      <c r="D660" s="345"/>
      <c r="E660" s="15" t="s">
        <v>1608</v>
      </c>
      <c r="F660" s="15"/>
      <c r="G660" s="355"/>
      <c r="I660" s="15"/>
      <c r="J660" s="15"/>
    </row>
    <row r="661" spans="2:10" ht="12.75" thickBot="1" x14ac:dyDescent="0.2">
      <c r="B661" s="96" t="s">
        <v>1620</v>
      </c>
      <c r="C661" s="69"/>
      <c r="D661" s="345"/>
      <c r="E661" s="366" t="s">
        <v>1621</v>
      </c>
      <c r="F661" s="147"/>
      <c r="G661" s="367"/>
      <c r="I661" s="15"/>
      <c r="J661" s="15"/>
    </row>
    <row r="662" spans="2:10" x14ac:dyDescent="0.15">
      <c r="B662" s="27" t="s">
        <v>1609</v>
      </c>
      <c r="C662" s="347"/>
      <c r="D662" s="368"/>
      <c r="E662" s="368"/>
      <c r="F662" s="96"/>
    </row>
    <row r="663" spans="2:10" ht="12.75" thickBot="1" x14ac:dyDescent="0.2">
      <c r="B663" s="96"/>
      <c r="C663" s="69"/>
      <c r="D663" s="938" t="e">
        <f>+E645</f>
        <v>#DIV/0!</v>
      </c>
      <c r="E663" s="938" t="s">
        <v>1610</v>
      </c>
      <c r="F663" s="96"/>
    </row>
    <row r="664" spans="2:10" ht="12.75" thickBot="1" x14ac:dyDescent="0.2">
      <c r="B664" s="42" t="s">
        <v>1611</v>
      </c>
      <c r="C664" s="72"/>
      <c r="D664" s="939" t="e">
        <f>(H664*POWER(1.04,D663)/(POWER(1.04,D663)-1))</f>
        <v>#DIV/0!</v>
      </c>
      <c r="E664" s="939"/>
      <c r="F664" s="96"/>
      <c r="G664" s="369" t="s">
        <v>1612</v>
      </c>
      <c r="H664" s="369"/>
    </row>
    <row r="665" spans="2:10" x14ac:dyDescent="0.15">
      <c r="B665" s="96" t="s">
        <v>1613</v>
      </c>
      <c r="C665" s="69"/>
      <c r="D665" s="345"/>
      <c r="E665" s="938"/>
      <c r="F665" s="96"/>
    </row>
    <row r="666" spans="2:10" x14ac:dyDescent="0.15">
      <c r="B666" s="96" t="s">
        <v>1614</v>
      </c>
      <c r="C666" s="69"/>
      <c r="D666" s="940" t="e">
        <f>+D658/D664</f>
        <v>#DIV/0!</v>
      </c>
      <c r="E666" s="938" t="s">
        <v>1615</v>
      </c>
      <c r="F666" s="96"/>
    </row>
    <row r="667" spans="2:10" x14ac:dyDescent="0.15">
      <c r="B667" s="42" t="s">
        <v>1616</v>
      </c>
      <c r="C667" s="72"/>
      <c r="D667" s="941">
        <f>+D651</f>
        <v>0</v>
      </c>
      <c r="E667" s="941" t="s">
        <v>1615</v>
      </c>
      <c r="F667" s="96"/>
    </row>
    <row r="668" spans="2:10" x14ac:dyDescent="0.15">
      <c r="B668" s="96" t="s">
        <v>1617</v>
      </c>
      <c r="C668" s="69"/>
      <c r="D668" s="345"/>
      <c r="E668" s="345"/>
      <c r="F668" s="96"/>
    </row>
    <row r="669" spans="2:10" ht="12.75" thickBot="1" x14ac:dyDescent="0.2">
      <c r="B669" s="131" t="s">
        <v>1618</v>
      </c>
      <c r="C669" s="74"/>
      <c r="D669" s="1677" t="e">
        <f>+(D666-D667)/D655</f>
        <v>#DIV/0!</v>
      </c>
      <c r="E669" s="942"/>
      <c r="F669" s="96"/>
    </row>
  </sheetData>
  <mergeCells count="49">
    <mergeCell ref="B654:C654"/>
    <mergeCell ref="B640:C640"/>
    <mergeCell ref="B643:C643"/>
    <mergeCell ref="B648:C648"/>
    <mergeCell ref="B649:C649"/>
    <mergeCell ref="B650:C650"/>
    <mergeCell ref="B651:C651"/>
    <mergeCell ref="G637:G639"/>
    <mergeCell ref="C597:E597"/>
    <mergeCell ref="B602:E602"/>
    <mergeCell ref="B605:F605"/>
    <mergeCell ref="B606:F606"/>
    <mergeCell ref="B609:C609"/>
    <mergeCell ref="D609:H609"/>
    <mergeCell ref="B610:C612"/>
    <mergeCell ref="D610:H612"/>
    <mergeCell ref="B631:C631"/>
    <mergeCell ref="B634:C634"/>
    <mergeCell ref="G634:G636"/>
    <mergeCell ref="B593:F593"/>
    <mergeCell ref="D325:F325"/>
    <mergeCell ref="D333:G334"/>
    <mergeCell ref="D515:D517"/>
    <mergeCell ref="E518:F521"/>
    <mergeCell ref="E532:G533"/>
    <mergeCell ref="E546:G547"/>
    <mergeCell ref="E549:G550"/>
    <mergeCell ref="C560:H560"/>
    <mergeCell ref="G569:I569"/>
    <mergeCell ref="B589:E589"/>
    <mergeCell ref="B592:F592"/>
    <mergeCell ref="D320:G321"/>
    <mergeCell ref="D205:G207"/>
    <mergeCell ref="D209:G211"/>
    <mergeCell ref="D225:G227"/>
    <mergeCell ref="E240:J242"/>
    <mergeCell ref="C246:D246"/>
    <mergeCell ref="E279:J281"/>
    <mergeCell ref="E283:J285"/>
    <mergeCell ref="C298:D298"/>
    <mergeCell ref="E298:F298"/>
    <mergeCell ref="D314:G315"/>
    <mergeCell ref="D317:G318"/>
    <mergeCell ref="D191:G193"/>
    <mergeCell ref="C123:E123"/>
    <mergeCell ref="F123:H123"/>
    <mergeCell ref="C133:E133"/>
    <mergeCell ref="F133:H133"/>
    <mergeCell ref="D187:G189"/>
  </mergeCells>
  <phoneticPr fontId="17"/>
  <printOptions horizontalCentered="1"/>
  <pageMargins left="0.25" right="0.25" top="0.75" bottom="0.75" header="0.3" footer="0.3"/>
  <pageSetup paperSize="9" scale="86" orientation="landscape" horizontalDpi="300" verticalDpi="300" r:id="rId1"/>
  <rowBreaks count="4" manualBreakCount="4">
    <brk id="46" max="16383" man="1"/>
    <brk id="84" max="16383" man="1"/>
    <brk id="293" max="9" man="1"/>
    <brk id="63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4"/>
  <sheetViews>
    <sheetView topLeftCell="A130" zoomScaleNormal="100" zoomScaleSheetLayoutView="115" workbookViewId="0"/>
  </sheetViews>
  <sheetFormatPr defaultColWidth="9" defaultRowHeight="12" x14ac:dyDescent="0.15"/>
  <cols>
    <col min="1" max="1" width="2.625" style="370" customWidth="1"/>
    <col min="2" max="26" width="4.625" style="370" customWidth="1"/>
    <col min="27" max="16384" width="9" style="370"/>
  </cols>
  <sheetData>
    <row r="1" spans="1:21" x14ac:dyDescent="0.15">
      <c r="A1" s="370" t="s">
        <v>828</v>
      </c>
    </row>
    <row r="2" spans="1:21" x14ac:dyDescent="0.15">
      <c r="A2" s="370" t="s">
        <v>829</v>
      </c>
    </row>
    <row r="4" spans="1:21" x14ac:dyDescent="0.15">
      <c r="A4" s="370" t="s">
        <v>830</v>
      </c>
    </row>
    <row r="5" spans="1:21" ht="12.75" thickBot="1" x14ac:dyDescent="0.2">
      <c r="A5" s="370" t="s">
        <v>831</v>
      </c>
    </row>
    <row r="6" spans="1:21" ht="12.75" thickBot="1" x14ac:dyDescent="0.2">
      <c r="C6" s="1053" t="s">
        <v>832</v>
      </c>
      <c r="D6" s="1054"/>
      <c r="E6" s="1054"/>
      <c r="F6" s="1054"/>
      <c r="G6" s="1054"/>
      <c r="H6" s="1054"/>
      <c r="I6" s="1055" t="s">
        <v>833</v>
      </c>
      <c r="J6" s="1055"/>
      <c r="K6" s="1055"/>
      <c r="L6" s="1055"/>
      <c r="M6" s="1055" t="s">
        <v>834</v>
      </c>
      <c r="N6" s="1055"/>
      <c r="O6" s="1055"/>
      <c r="P6" s="1055"/>
      <c r="Q6" s="1055" t="s">
        <v>835</v>
      </c>
      <c r="R6" s="1055"/>
      <c r="S6" s="1055"/>
      <c r="T6" s="1055"/>
      <c r="U6" s="1058"/>
    </row>
    <row r="7" spans="1:21" x14ac:dyDescent="0.15">
      <c r="C7" s="1115" t="s">
        <v>836</v>
      </c>
      <c r="D7" s="1113"/>
      <c r="E7" s="1113"/>
      <c r="F7" s="1113"/>
      <c r="G7" s="1113"/>
      <c r="H7" s="1113"/>
      <c r="I7" s="1134" t="s">
        <v>837</v>
      </c>
      <c r="J7" s="1134"/>
      <c r="K7" s="1134"/>
      <c r="L7" s="1134"/>
      <c r="M7" s="1056"/>
      <c r="N7" s="1057"/>
      <c r="O7" s="1135" t="s">
        <v>838</v>
      </c>
      <c r="P7" s="1136"/>
      <c r="Q7" s="1056" t="s">
        <v>839</v>
      </c>
      <c r="R7" s="1071"/>
      <c r="S7" s="1071"/>
      <c r="T7" s="1071"/>
      <c r="U7" s="1072"/>
    </row>
    <row r="8" spans="1:21" x14ac:dyDescent="0.15">
      <c r="C8" s="371" t="s">
        <v>840</v>
      </c>
      <c r="D8" s="1110" t="s">
        <v>841</v>
      </c>
      <c r="E8" s="1111"/>
      <c r="F8" s="1111"/>
      <c r="G8" s="1111"/>
      <c r="H8" s="1111"/>
      <c r="I8" s="1093"/>
      <c r="J8" s="1097"/>
      <c r="K8" s="1097"/>
      <c r="L8" s="1094"/>
      <c r="M8" s="1093"/>
      <c r="N8" s="1094"/>
      <c r="O8" s="1069" t="s">
        <v>840</v>
      </c>
      <c r="P8" s="1070"/>
      <c r="Q8" s="1093"/>
      <c r="R8" s="1097"/>
      <c r="S8" s="1097"/>
      <c r="T8" s="1097"/>
      <c r="U8" s="1098"/>
    </row>
    <row r="9" spans="1:21" x14ac:dyDescent="0.15">
      <c r="C9" s="371" t="s">
        <v>840</v>
      </c>
      <c r="D9" s="1099" t="s">
        <v>842</v>
      </c>
      <c r="E9" s="1100"/>
      <c r="F9" s="1100"/>
      <c r="G9" s="1100"/>
      <c r="H9" s="1100"/>
      <c r="I9" s="1101" t="s">
        <v>843</v>
      </c>
      <c r="J9" s="1102"/>
      <c r="K9" s="1102"/>
      <c r="L9" s="1103"/>
      <c r="M9" s="1104"/>
      <c r="N9" s="1105"/>
      <c r="O9" s="1106" t="s">
        <v>838</v>
      </c>
      <c r="P9" s="1107"/>
      <c r="Q9" s="1104" t="s">
        <v>839</v>
      </c>
      <c r="R9" s="1108"/>
      <c r="S9" s="1108"/>
      <c r="T9" s="1108"/>
      <c r="U9" s="1109"/>
    </row>
    <row r="10" spans="1:21" x14ac:dyDescent="0.15">
      <c r="C10" s="372" t="s">
        <v>840</v>
      </c>
      <c r="D10" s="1084" t="s">
        <v>844</v>
      </c>
      <c r="E10" s="1085"/>
      <c r="F10" s="1085"/>
      <c r="G10" s="1085"/>
      <c r="H10" s="1085"/>
      <c r="I10" s="1076" t="s">
        <v>845</v>
      </c>
      <c r="J10" s="1077"/>
      <c r="K10" s="1077"/>
      <c r="L10" s="1078"/>
      <c r="M10" s="1079"/>
      <c r="N10" s="1075"/>
      <c r="O10" s="1080" t="s">
        <v>838</v>
      </c>
      <c r="P10" s="1081"/>
      <c r="Q10" s="1085" t="s">
        <v>839</v>
      </c>
      <c r="R10" s="1085"/>
      <c r="S10" s="1085"/>
      <c r="T10" s="1085"/>
      <c r="U10" s="1086"/>
    </row>
    <row r="11" spans="1:21" x14ac:dyDescent="0.15">
      <c r="C11" s="1087" t="s">
        <v>846</v>
      </c>
      <c r="D11" s="1088"/>
      <c r="E11" s="1088"/>
      <c r="F11" s="1088"/>
      <c r="G11" s="1088"/>
      <c r="H11" s="1089"/>
      <c r="I11" s="1090" t="s">
        <v>847</v>
      </c>
      <c r="J11" s="1091"/>
      <c r="K11" s="1091"/>
      <c r="L11" s="1092"/>
      <c r="M11" s="1093"/>
      <c r="N11" s="1094"/>
      <c r="O11" s="1095" t="s">
        <v>848</v>
      </c>
      <c r="P11" s="1096"/>
      <c r="Q11" s="1113" t="s">
        <v>849</v>
      </c>
      <c r="R11" s="1113"/>
      <c r="S11" s="1113"/>
      <c r="T11" s="1113"/>
      <c r="U11" s="1114"/>
    </row>
    <row r="12" spans="1:21" x14ac:dyDescent="0.15">
      <c r="C12" s="372" t="s">
        <v>840</v>
      </c>
      <c r="D12" s="1073" t="s">
        <v>850</v>
      </c>
      <c r="E12" s="1074"/>
      <c r="F12" s="1074"/>
      <c r="G12" s="1074"/>
      <c r="H12" s="1075"/>
      <c r="I12" s="1076" t="s">
        <v>851</v>
      </c>
      <c r="J12" s="1077"/>
      <c r="K12" s="1077"/>
      <c r="L12" s="1078"/>
      <c r="M12" s="1079"/>
      <c r="N12" s="1075"/>
      <c r="O12" s="1080" t="s">
        <v>848</v>
      </c>
      <c r="P12" s="1081"/>
      <c r="Q12" s="1076"/>
      <c r="R12" s="1077"/>
      <c r="S12" s="1077"/>
      <c r="T12" s="1077"/>
      <c r="U12" s="1112"/>
    </row>
    <row r="13" spans="1:21" x14ac:dyDescent="0.15">
      <c r="C13" s="1059" t="s">
        <v>852</v>
      </c>
      <c r="D13" s="1060"/>
      <c r="E13" s="1060"/>
      <c r="F13" s="1060"/>
      <c r="G13" s="1060"/>
      <c r="H13" s="1061"/>
      <c r="I13" s="1062" t="s">
        <v>853</v>
      </c>
      <c r="J13" s="1063"/>
      <c r="K13" s="1063"/>
      <c r="L13" s="1064"/>
      <c r="M13" s="1065"/>
      <c r="N13" s="1066"/>
      <c r="O13" s="1067" t="s">
        <v>838</v>
      </c>
      <c r="P13" s="1068"/>
      <c r="Q13" s="1065" t="s">
        <v>854</v>
      </c>
      <c r="R13" s="1082"/>
      <c r="S13" s="1082"/>
      <c r="T13" s="1082"/>
      <c r="U13" s="1083"/>
    </row>
    <row r="14" spans="1:21" x14ac:dyDescent="0.15">
      <c r="C14" s="1087"/>
      <c r="D14" s="1088"/>
      <c r="E14" s="1088"/>
      <c r="F14" s="1088"/>
      <c r="G14" s="1088"/>
      <c r="H14" s="1089"/>
      <c r="I14" s="1119"/>
      <c r="J14" s="1120"/>
      <c r="K14" s="1120"/>
      <c r="L14" s="1121"/>
      <c r="M14" s="1119"/>
      <c r="N14" s="1121"/>
      <c r="O14" s="1119" t="s">
        <v>840</v>
      </c>
      <c r="P14" s="1121"/>
      <c r="Q14" s="1113" t="s">
        <v>855</v>
      </c>
      <c r="R14" s="1113"/>
      <c r="S14" s="1113"/>
      <c r="T14" s="1113"/>
      <c r="U14" s="1114"/>
    </row>
    <row r="15" spans="1:21" x14ac:dyDescent="0.15">
      <c r="C15" s="1126" t="s">
        <v>856</v>
      </c>
      <c r="D15" s="1060"/>
      <c r="E15" s="1060"/>
      <c r="F15" s="1060"/>
      <c r="G15" s="1060"/>
      <c r="H15" s="1061"/>
      <c r="I15" s="1127" t="s">
        <v>857</v>
      </c>
      <c r="J15" s="1128"/>
      <c r="K15" s="1128"/>
      <c r="L15" s="1129"/>
      <c r="M15" s="1127"/>
      <c r="N15" s="1129"/>
      <c r="O15" s="1130" t="s">
        <v>858</v>
      </c>
      <c r="P15" s="1131"/>
      <c r="Q15" s="1132" t="s">
        <v>840</v>
      </c>
      <c r="R15" s="1060"/>
      <c r="S15" s="1060"/>
      <c r="T15" s="1060"/>
      <c r="U15" s="1133"/>
    </row>
    <row r="16" spans="1:21" x14ac:dyDescent="0.15">
      <c r="C16" s="1059" t="s">
        <v>859</v>
      </c>
      <c r="D16" s="1082"/>
      <c r="E16" s="1082"/>
      <c r="F16" s="1082"/>
      <c r="G16" s="1082"/>
      <c r="H16" s="1066"/>
      <c r="I16" s="1062" t="s">
        <v>860</v>
      </c>
      <c r="J16" s="1063"/>
      <c r="K16" s="1063"/>
      <c r="L16" s="1064"/>
      <c r="M16" s="1065"/>
      <c r="N16" s="1066"/>
      <c r="O16" s="1067"/>
      <c r="P16" s="1068"/>
      <c r="Q16" s="1065" t="s">
        <v>861</v>
      </c>
      <c r="R16" s="1082"/>
      <c r="S16" s="1082"/>
      <c r="T16" s="1082"/>
      <c r="U16" s="1083"/>
    </row>
    <row r="17" spans="1:21" x14ac:dyDescent="0.15">
      <c r="C17" s="1116" t="s">
        <v>862</v>
      </c>
      <c r="D17" s="1117"/>
      <c r="E17" s="1117"/>
      <c r="F17" s="1117"/>
      <c r="G17" s="1117"/>
      <c r="H17" s="1118"/>
      <c r="I17" s="1119" t="s">
        <v>863</v>
      </c>
      <c r="J17" s="1120"/>
      <c r="K17" s="1120"/>
      <c r="L17" s="1121"/>
      <c r="M17" s="1122"/>
      <c r="N17" s="1118"/>
      <c r="O17" s="1123" t="s">
        <v>838</v>
      </c>
      <c r="P17" s="1124"/>
      <c r="Q17" s="1119" t="s">
        <v>840</v>
      </c>
      <c r="R17" s="1120"/>
      <c r="S17" s="1120"/>
      <c r="T17" s="1120"/>
      <c r="U17" s="1125"/>
    </row>
    <row r="18" spans="1:21" x14ac:dyDescent="0.15">
      <c r="C18" s="372" t="s">
        <v>840</v>
      </c>
      <c r="D18" s="1073" t="s">
        <v>850</v>
      </c>
      <c r="E18" s="1074"/>
      <c r="F18" s="1074"/>
      <c r="G18" s="1074"/>
      <c r="H18" s="1075"/>
      <c r="I18" s="1076" t="s">
        <v>864</v>
      </c>
      <c r="J18" s="1077"/>
      <c r="K18" s="1077"/>
      <c r="L18" s="1078"/>
      <c r="M18" s="1079"/>
      <c r="N18" s="1075"/>
      <c r="O18" s="1080" t="s">
        <v>838</v>
      </c>
      <c r="P18" s="1081"/>
      <c r="Q18" s="1076"/>
      <c r="R18" s="1077"/>
      <c r="S18" s="1077"/>
      <c r="T18" s="1077"/>
      <c r="U18" s="1112"/>
    </row>
    <row r="19" spans="1:21" x14ac:dyDescent="0.15">
      <c r="C19" s="1116" t="s">
        <v>865</v>
      </c>
      <c r="D19" s="1117"/>
      <c r="E19" s="1117"/>
      <c r="F19" s="1117"/>
      <c r="G19" s="1117"/>
      <c r="H19" s="1118"/>
      <c r="I19" s="1119" t="s">
        <v>866</v>
      </c>
      <c r="J19" s="1120"/>
      <c r="K19" s="1120"/>
      <c r="L19" s="1121"/>
      <c r="M19" s="1122"/>
      <c r="N19" s="1118"/>
      <c r="O19" s="1119"/>
      <c r="P19" s="1121"/>
      <c r="Q19" s="1119" t="s">
        <v>840</v>
      </c>
      <c r="R19" s="1120"/>
      <c r="S19" s="1120"/>
      <c r="T19" s="1120"/>
      <c r="U19" s="1125"/>
    </row>
    <row r="20" spans="1:21" ht="12.75" thickBot="1" x14ac:dyDescent="0.2">
      <c r="C20" s="373" t="s">
        <v>840</v>
      </c>
      <c r="D20" s="1139" t="s">
        <v>850</v>
      </c>
      <c r="E20" s="1140"/>
      <c r="F20" s="1140"/>
      <c r="G20" s="1140"/>
      <c r="H20" s="1141"/>
      <c r="I20" s="1142" t="s">
        <v>867</v>
      </c>
      <c r="J20" s="1143"/>
      <c r="K20" s="1143"/>
      <c r="L20" s="1144"/>
      <c r="M20" s="1151"/>
      <c r="N20" s="1141"/>
      <c r="O20" s="1137"/>
      <c r="P20" s="1138"/>
      <c r="Q20" s="1142"/>
      <c r="R20" s="1143"/>
      <c r="S20" s="1143"/>
      <c r="T20" s="1143"/>
      <c r="U20" s="1150"/>
    </row>
    <row r="23" spans="1:21" ht="12.75" thickBot="1" x14ac:dyDescent="0.2">
      <c r="A23" s="370" t="s">
        <v>868</v>
      </c>
    </row>
    <row r="24" spans="1:21" ht="12.75" thickBot="1" x14ac:dyDescent="0.2">
      <c r="C24" s="1154" t="s">
        <v>869</v>
      </c>
      <c r="D24" s="1155"/>
      <c r="E24" s="1155"/>
      <c r="F24" s="1155"/>
      <c r="G24" s="1155"/>
      <c r="H24" s="1155"/>
      <c r="I24" s="1155"/>
      <c r="J24" s="1155"/>
      <c r="K24" s="1155"/>
      <c r="L24" s="1155"/>
      <c r="M24" s="1156"/>
      <c r="N24" s="1157" t="s">
        <v>870</v>
      </c>
      <c r="O24" s="1155"/>
      <c r="P24" s="1155"/>
      <c r="Q24" s="1155"/>
      <c r="R24" s="1158"/>
    </row>
    <row r="25" spans="1:21" x14ac:dyDescent="0.15">
      <c r="C25" s="1159" t="s">
        <v>871</v>
      </c>
      <c r="D25" s="1161" t="s">
        <v>872</v>
      </c>
      <c r="E25" s="1162"/>
      <c r="F25" s="1162"/>
      <c r="G25" s="1162"/>
      <c r="H25" s="1162"/>
      <c r="I25" s="1162"/>
      <c r="J25" s="1162"/>
      <c r="K25" s="1162"/>
      <c r="L25" s="1162"/>
      <c r="M25" s="1162"/>
      <c r="N25" s="1161"/>
      <c r="O25" s="1162"/>
      <c r="P25" s="1163"/>
      <c r="Q25" s="1164" t="s">
        <v>848</v>
      </c>
      <c r="R25" s="1165"/>
    </row>
    <row r="26" spans="1:21" x14ac:dyDescent="0.15">
      <c r="C26" s="1160"/>
      <c r="D26" s="374"/>
      <c r="E26" s="1145" t="s">
        <v>873</v>
      </c>
      <c r="F26" s="1146"/>
      <c r="G26" s="1146"/>
      <c r="H26" s="1146"/>
      <c r="I26" s="1146"/>
      <c r="J26" s="1146"/>
      <c r="K26" s="1146"/>
      <c r="L26" s="1146"/>
      <c r="M26" s="1146"/>
      <c r="N26" s="1145"/>
      <c r="O26" s="1146"/>
      <c r="P26" s="1147"/>
      <c r="Q26" s="1148" t="s">
        <v>848</v>
      </c>
      <c r="R26" s="1149"/>
    </row>
    <row r="27" spans="1:21" x14ac:dyDescent="0.15">
      <c r="C27" s="1160"/>
      <c r="D27" s="374"/>
      <c r="E27" s="1166" t="s">
        <v>874</v>
      </c>
      <c r="F27" s="1167"/>
      <c r="G27" s="1167"/>
      <c r="H27" s="1167"/>
      <c r="I27" s="1167"/>
      <c r="J27" s="1167"/>
      <c r="K27" s="1167"/>
      <c r="L27" s="1167"/>
      <c r="M27" s="1167"/>
      <c r="N27" s="1166"/>
      <c r="O27" s="1167"/>
      <c r="P27" s="1168"/>
      <c r="Q27" s="1169" t="s">
        <v>848</v>
      </c>
      <c r="R27" s="1170"/>
    </row>
    <row r="28" spans="1:21" x14ac:dyDescent="0.15">
      <c r="C28" s="1160"/>
      <c r="D28" s="375"/>
      <c r="E28" s="1079" t="s">
        <v>875</v>
      </c>
      <c r="F28" s="1074"/>
      <c r="G28" s="1074"/>
      <c r="H28" s="1074"/>
      <c r="I28" s="1074"/>
      <c r="J28" s="1074"/>
      <c r="K28" s="1074"/>
      <c r="L28" s="1074"/>
      <c r="M28" s="1074"/>
      <c r="N28" s="1079"/>
      <c r="O28" s="1074"/>
      <c r="P28" s="1075"/>
      <c r="Q28" s="1152" t="s">
        <v>848</v>
      </c>
      <c r="R28" s="1153"/>
    </row>
    <row r="29" spans="1:21" x14ac:dyDescent="0.15">
      <c r="C29" s="1160"/>
      <c r="D29" s="1122" t="s">
        <v>876</v>
      </c>
      <c r="E29" s="1117"/>
      <c r="F29" s="1117"/>
      <c r="G29" s="1117"/>
      <c r="H29" s="1117"/>
      <c r="I29" s="1117"/>
      <c r="J29" s="1117"/>
      <c r="K29" s="1117"/>
      <c r="L29" s="1117"/>
      <c r="M29" s="1117"/>
      <c r="N29" s="1122"/>
      <c r="O29" s="1117"/>
      <c r="P29" s="1118"/>
      <c r="Q29" s="1171" t="s">
        <v>848</v>
      </c>
      <c r="R29" s="1172"/>
    </row>
    <row r="30" spans="1:21" x14ac:dyDescent="0.15">
      <c r="C30" s="1160"/>
      <c r="D30" s="374"/>
      <c r="E30" s="1145" t="s">
        <v>877</v>
      </c>
      <c r="F30" s="1146"/>
      <c r="G30" s="1146"/>
      <c r="H30" s="1146"/>
      <c r="I30" s="1146"/>
      <c r="J30" s="1146"/>
      <c r="K30" s="1146"/>
      <c r="L30" s="1146"/>
      <c r="M30" s="1146"/>
      <c r="N30" s="1145"/>
      <c r="O30" s="1146"/>
      <c r="P30" s="1147"/>
      <c r="Q30" s="1148" t="s">
        <v>848</v>
      </c>
      <c r="R30" s="1149"/>
    </row>
    <row r="31" spans="1:21" x14ac:dyDescent="0.15">
      <c r="C31" s="1160"/>
      <c r="D31" s="374"/>
      <c r="E31" s="1166" t="s">
        <v>878</v>
      </c>
      <c r="F31" s="1167"/>
      <c r="G31" s="1167"/>
      <c r="H31" s="1167"/>
      <c r="I31" s="1167"/>
      <c r="J31" s="1167"/>
      <c r="K31" s="1167"/>
      <c r="L31" s="1167"/>
      <c r="M31" s="1167"/>
      <c r="N31" s="1166"/>
      <c r="O31" s="1167"/>
      <c r="P31" s="1168"/>
      <c r="Q31" s="1169" t="s">
        <v>848</v>
      </c>
      <c r="R31" s="1170"/>
    </row>
    <row r="32" spans="1:21" x14ac:dyDescent="0.15">
      <c r="C32" s="1160"/>
      <c r="D32" s="375"/>
      <c r="E32" s="1079" t="s">
        <v>879</v>
      </c>
      <c r="F32" s="1074"/>
      <c r="G32" s="1074"/>
      <c r="H32" s="1074"/>
      <c r="I32" s="1074"/>
      <c r="J32" s="1074"/>
      <c r="K32" s="1074"/>
      <c r="L32" s="1074"/>
      <c r="M32" s="1074"/>
      <c r="N32" s="1079"/>
      <c r="O32" s="1074"/>
      <c r="P32" s="1075"/>
      <c r="Q32" s="1152" t="s">
        <v>848</v>
      </c>
      <c r="R32" s="1153"/>
    </row>
    <row r="33" spans="3:18" x14ac:dyDescent="0.15">
      <c r="C33" s="1160"/>
      <c r="D33" s="1065" t="s">
        <v>880</v>
      </c>
      <c r="E33" s="1082"/>
      <c r="F33" s="1082"/>
      <c r="G33" s="1082"/>
      <c r="H33" s="1082"/>
      <c r="I33" s="1082"/>
      <c r="J33" s="1082"/>
      <c r="K33" s="1082"/>
      <c r="L33" s="1082"/>
      <c r="M33" s="1082"/>
      <c r="N33" s="1065"/>
      <c r="O33" s="1082"/>
      <c r="P33" s="1066"/>
      <c r="Q33" s="1175" t="s">
        <v>848</v>
      </c>
      <c r="R33" s="1176"/>
    </row>
    <row r="34" spans="3:18" x14ac:dyDescent="0.15">
      <c r="C34" s="1160"/>
      <c r="D34" s="1122" t="s">
        <v>881</v>
      </c>
      <c r="E34" s="1117"/>
      <c r="F34" s="1117"/>
      <c r="G34" s="1117"/>
      <c r="H34" s="1117"/>
      <c r="I34" s="1117"/>
      <c r="J34" s="1117"/>
      <c r="K34" s="1117"/>
      <c r="L34" s="1117"/>
      <c r="M34" s="1117"/>
      <c r="N34" s="1122"/>
      <c r="O34" s="1117"/>
      <c r="P34" s="1118"/>
      <c r="Q34" s="1171" t="s">
        <v>848</v>
      </c>
      <c r="R34" s="1172"/>
    </row>
    <row r="35" spans="3:18" x14ac:dyDescent="0.15">
      <c r="C35" s="1160"/>
      <c r="D35" s="374"/>
      <c r="E35" s="1145" t="s">
        <v>882</v>
      </c>
      <c r="F35" s="1146"/>
      <c r="G35" s="1146"/>
      <c r="H35" s="1146"/>
      <c r="I35" s="1146"/>
      <c r="J35" s="1146"/>
      <c r="K35" s="1146"/>
      <c r="L35" s="1146"/>
      <c r="M35" s="1146"/>
      <c r="N35" s="1145"/>
      <c r="O35" s="1146"/>
      <c r="P35" s="1147"/>
      <c r="Q35" s="1148" t="s">
        <v>848</v>
      </c>
      <c r="R35" s="1149"/>
    </row>
    <row r="36" spans="3:18" x14ac:dyDescent="0.15">
      <c r="C36" s="1160"/>
      <c r="D36" s="374"/>
      <c r="E36" s="1093" t="s">
        <v>883</v>
      </c>
      <c r="F36" s="1097"/>
      <c r="G36" s="1097"/>
      <c r="H36" s="1097"/>
      <c r="I36" s="1097"/>
      <c r="J36" s="1097"/>
      <c r="K36" s="1097"/>
      <c r="L36" s="1097"/>
      <c r="M36" s="1097"/>
      <c r="N36" s="1093"/>
      <c r="O36" s="1097"/>
      <c r="P36" s="1094"/>
      <c r="Q36" s="1173" t="s">
        <v>848</v>
      </c>
      <c r="R36" s="1174"/>
    </row>
    <row r="37" spans="3:18" x14ac:dyDescent="0.15">
      <c r="C37" s="1160"/>
      <c r="D37" s="1065" t="s">
        <v>884</v>
      </c>
      <c r="E37" s="1082"/>
      <c r="F37" s="1082"/>
      <c r="G37" s="1082"/>
      <c r="H37" s="1082"/>
      <c r="I37" s="1082"/>
      <c r="J37" s="1082"/>
      <c r="K37" s="1082"/>
      <c r="L37" s="1082"/>
      <c r="M37" s="1082"/>
      <c r="N37" s="1065"/>
      <c r="O37" s="1082"/>
      <c r="P37" s="1066"/>
      <c r="Q37" s="1175" t="s">
        <v>848</v>
      </c>
      <c r="R37" s="1176"/>
    </row>
    <row r="38" spans="3:18" x14ac:dyDescent="0.15">
      <c r="C38" s="1160"/>
      <c r="D38" s="1065" t="s">
        <v>885</v>
      </c>
      <c r="E38" s="1082"/>
      <c r="F38" s="1082"/>
      <c r="G38" s="1082"/>
      <c r="H38" s="1082"/>
      <c r="I38" s="1082"/>
      <c r="J38" s="1082"/>
      <c r="K38" s="1082"/>
      <c r="L38" s="1082"/>
      <c r="M38" s="1082"/>
      <c r="N38" s="1065"/>
      <c r="O38" s="1082"/>
      <c r="P38" s="1066"/>
      <c r="Q38" s="1175" t="s">
        <v>848</v>
      </c>
      <c r="R38" s="1176"/>
    </row>
    <row r="39" spans="3:18" x14ac:dyDescent="0.15">
      <c r="C39" s="1160"/>
      <c r="D39" s="1065" t="s">
        <v>886</v>
      </c>
      <c r="E39" s="1082"/>
      <c r="F39" s="1082"/>
      <c r="G39" s="1082"/>
      <c r="H39" s="1082"/>
      <c r="I39" s="1082"/>
      <c r="J39" s="1082"/>
      <c r="K39" s="1082"/>
      <c r="L39" s="1082"/>
      <c r="M39" s="1082"/>
      <c r="N39" s="1065"/>
      <c r="O39" s="1082"/>
      <c r="P39" s="1066"/>
      <c r="Q39" s="1175" t="s">
        <v>848</v>
      </c>
      <c r="R39" s="1176"/>
    </row>
    <row r="40" spans="3:18" ht="12.75" thickBot="1" x14ac:dyDescent="0.2">
      <c r="C40" s="1160"/>
      <c r="D40" s="1117" t="s">
        <v>887</v>
      </c>
      <c r="E40" s="1117"/>
      <c r="F40" s="1117"/>
      <c r="G40" s="1117"/>
      <c r="H40" s="1117"/>
      <c r="I40" s="1117"/>
      <c r="J40" s="1117"/>
      <c r="K40" s="1117"/>
      <c r="L40" s="1117"/>
      <c r="M40" s="1117"/>
      <c r="N40" s="1122"/>
      <c r="O40" s="1117"/>
      <c r="P40" s="1118"/>
      <c r="Q40" s="1171" t="s">
        <v>848</v>
      </c>
      <c r="R40" s="1172"/>
    </row>
    <row r="41" spans="3:18" x14ac:dyDescent="0.15">
      <c r="C41" s="1159" t="s">
        <v>888</v>
      </c>
      <c r="D41" s="1161" t="s">
        <v>889</v>
      </c>
      <c r="E41" s="1162"/>
      <c r="F41" s="1162"/>
      <c r="G41" s="1162"/>
      <c r="H41" s="1162"/>
      <c r="I41" s="1162"/>
      <c r="J41" s="1162"/>
      <c r="K41" s="1162"/>
      <c r="L41" s="1162"/>
      <c r="M41" s="1162"/>
      <c r="N41" s="1161"/>
      <c r="O41" s="1162"/>
      <c r="P41" s="1163"/>
      <c r="Q41" s="1164" t="s">
        <v>848</v>
      </c>
      <c r="R41" s="1165"/>
    </row>
    <row r="42" spans="3:18" x14ac:dyDescent="0.15">
      <c r="C42" s="1160"/>
      <c r="D42" s="374"/>
      <c r="E42" s="1145" t="s">
        <v>890</v>
      </c>
      <c r="F42" s="1146"/>
      <c r="G42" s="1146"/>
      <c r="H42" s="1146"/>
      <c r="I42" s="1146"/>
      <c r="J42" s="1146"/>
      <c r="K42" s="1146"/>
      <c r="L42" s="1146"/>
      <c r="M42" s="1146"/>
      <c r="N42" s="1145"/>
      <c r="O42" s="1146"/>
      <c r="P42" s="1147"/>
      <c r="Q42" s="1148" t="s">
        <v>848</v>
      </c>
      <c r="R42" s="1149"/>
    </row>
    <row r="43" spans="3:18" x14ac:dyDescent="0.15">
      <c r="C43" s="1160"/>
      <c r="D43" s="375"/>
      <c r="E43" s="1079" t="s">
        <v>891</v>
      </c>
      <c r="F43" s="1074"/>
      <c r="G43" s="1074"/>
      <c r="H43" s="1074"/>
      <c r="I43" s="1074"/>
      <c r="J43" s="1074"/>
      <c r="K43" s="1074"/>
      <c r="L43" s="1074"/>
      <c r="M43" s="1074"/>
      <c r="N43" s="1079"/>
      <c r="O43" s="1074"/>
      <c r="P43" s="1075"/>
      <c r="Q43" s="1152" t="s">
        <v>848</v>
      </c>
      <c r="R43" s="1153"/>
    </row>
    <row r="44" spans="3:18" x14ac:dyDescent="0.15">
      <c r="C44" s="1160"/>
      <c r="D44" s="1122" t="s">
        <v>892</v>
      </c>
      <c r="E44" s="1117"/>
      <c r="F44" s="1117"/>
      <c r="G44" s="1117"/>
      <c r="H44" s="1117"/>
      <c r="I44" s="1117"/>
      <c r="J44" s="1117"/>
      <c r="K44" s="1117"/>
      <c r="L44" s="1117"/>
      <c r="M44" s="1117"/>
      <c r="N44" s="1122"/>
      <c r="O44" s="1117"/>
      <c r="P44" s="1118"/>
      <c r="Q44" s="1171" t="s">
        <v>848</v>
      </c>
      <c r="R44" s="1172"/>
    </row>
    <row r="45" spans="3:18" x14ac:dyDescent="0.15">
      <c r="C45" s="1160"/>
      <c r="D45" s="1065" t="s">
        <v>893</v>
      </c>
      <c r="E45" s="1082"/>
      <c r="F45" s="1082"/>
      <c r="G45" s="1082"/>
      <c r="H45" s="1082"/>
      <c r="I45" s="1082"/>
      <c r="J45" s="1082"/>
      <c r="K45" s="1082"/>
      <c r="L45" s="1082"/>
      <c r="M45" s="1082"/>
      <c r="N45" s="1065"/>
      <c r="O45" s="1082"/>
      <c r="P45" s="1066"/>
      <c r="Q45" s="1175" t="s">
        <v>848</v>
      </c>
      <c r="R45" s="1176"/>
    </row>
    <row r="46" spans="3:18" x14ac:dyDescent="0.15">
      <c r="C46" s="1160"/>
      <c r="D46" s="1132" t="s">
        <v>894</v>
      </c>
      <c r="E46" s="1060"/>
      <c r="F46" s="1060"/>
      <c r="G46" s="1060"/>
      <c r="H46" s="1060"/>
      <c r="I46" s="1060"/>
      <c r="J46" s="1060"/>
      <c r="K46" s="1060"/>
      <c r="L46" s="1060"/>
      <c r="M46" s="1060"/>
      <c r="N46" s="1065"/>
      <c r="O46" s="1082"/>
      <c r="P46" s="1066"/>
      <c r="Q46" s="1175" t="s">
        <v>848</v>
      </c>
      <c r="R46" s="1176"/>
    </row>
    <row r="47" spans="3:18" ht="12.75" thickBot="1" x14ac:dyDescent="0.2">
      <c r="C47" s="1177"/>
      <c r="D47" s="1180" t="s">
        <v>895</v>
      </c>
      <c r="E47" s="1180"/>
      <c r="F47" s="1180"/>
      <c r="G47" s="1180"/>
      <c r="H47" s="1180"/>
      <c r="I47" s="1180"/>
      <c r="J47" s="1180"/>
      <c r="K47" s="1180"/>
      <c r="L47" s="1180"/>
      <c r="M47" s="1180"/>
      <c r="N47" s="1181"/>
      <c r="O47" s="1180"/>
      <c r="P47" s="1182"/>
      <c r="Q47" s="1183" t="s">
        <v>848</v>
      </c>
      <c r="R47" s="1184"/>
    </row>
    <row r="48" spans="3:18" ht="12.75" thickBot="1" x14ac:dyDescent="0.2">
      <c r="C48" s="1185" t="s">
        <v>896</v>
      </c>
      <c r="D48" s="1186"/>
      <c r="E48" s="1186"/>
      <c r="F48" s="1186"/>
      <c r="G48" s="1186"/>
      <c r="H48" s="1186"/>
      <c r="I48" s="1186"/>
      <c r="J48" s="1186"/>
      <c r="K48" s="1186"/>
      <c r="L48" s="1186"/>
      <c r="M48" s="1186"/>
      <c r="N48" s="1187"/>
      <c r="O48" s="1186"/>
      <c r="P48" s="1188"/>
      <c r="Q48" s="1189" t="s">
        <v>848</v>
      </c>
      <c r="R48" s="1190"/>
    </row>
    <row r="50" spans="1:24" x14ac:dyDescent="0.15">
      <c r="A50" s="370" t="s">
        <v>897</v>
      </c>
    </row>
    <row r="51" spans="1:24" x14ac:dyDescent="0.15">
      <c r="A51" s="370" t="s">
        <v>898</v>
      </c>
    </row>
    <row r="52" spans="1:24" x14ac:dyDescent="0.15">
      <c r="A52" s="370" t="s">
        <v>899</v>
      </c>
    </row>
    <row r="53" spans="1:24" x14ac:dyDescent="0.15">
      <c r="A53" s="370" t="s">
        <v>900</v>
      </c>
    </row>
    <row r="54" spans="1:24" ht="12.75" thickBot="1" x14ac:dyDescent="0.2">
      <c r="A54" s="370" t="s">
        <v>901</v>
      </c>
    </row>
    <row r="55" spans="1:24" ht="12.75" thickBot="1" x14ac:dyDescent="0.2">
      <c r="B55" s="1191" t="s">
        <v>902</v>
      </c>
      <c r="C55" s="1055"/>
      <c r="D55" s="1055"/>
      <c r="E55" s="1055"/>
      <c r="F55" s="1055"/>
      <c r="G55" s="1055"/>
      <c r="H55" s="1055"/>
      <c r="I55" s="1055" t="s">
        <v>903</v>
      </c>
      <c r="J55" s="1055"/>
      <c r="K55" s="1055"/>
      <c r="L55" s="1055" t="s">
        <v>903</v>
      </c>
      <c r="M55" s="1055"/>
      <c r="N55" s="1055"/>
      <c r="O55" s="1055" t="s">
        <v>903</v>
      </c>
      <c r="P55" s="1055"/>
      <c r="Q55" s="1055"/>
      <c r="R55" s="1055" t="s">
        <v>903</v>
      </c>
      <c r="S55" s="1055"/>
      <c r="T55" s="1055"/>
      <c r="U55" s="1055" t="s">
        <v>903</v>
      </c>
      <c r="V55" s="1055"/>
      <c r="W55" s="1055"/>
      <c r="X55" s="376"/>
    </row>
    <row r="56" spans="1:24" x14ac:dyDescent="0.15">
      <c r="B56" s="1192" t="s">
        <v>904</v>
      </c>
      <c r="C56" s="1194" t="s">
        <v>905</v>
      </c>
      <c r="D56" s="1194"/>
      <c r="E56" s="1194"/>
      <c r="F56" s="1194"/>
      <c r="G56" s="1194"/>
      <c r="H56" s="1194"/>
      <c r="I56" s="1179"/>
      <c r="J56" s="1179"/>
      <c r="K56" s="1179"/>
      <c r="L56" s="1179"/>
      <c r="M56" s="1179"/>
      <c r="N56" s="1179"/>
      <c r="O56" s="1179"/>
      <c r="P56" s="1179"/>
      <c r="Q56" s="1179"/>
      <c r="R56" s="1179"/>
      <c r="S56" s="1179"/>
      <c r="T56" s="1179"/>
      <c r="U56" s="1179"/>
      <c r="V56" s="1179"/>
      <c r="W56" s="1179"/>
      <c r="X56" s="377"/>
    </row>
    <row r="57" spans="1:24" x14ac:dyDescent="0.15">
      <c r="B57" s="1192"/>
      <c r="C57" s="1178" t="s">
        <v>905</v>
      </c>
      <c r="D57" s="1178"/>
      <c r="E57" s="1178"/>
      <c r="F57" s="1178"/>
      <c r="G57" s="1178"/>
      <c r="H57" s="1178"/>
      <c r="I57" s="1178"/>
      <c r="J57" s="1178"/>
      <c r="K57" s="1178"/>
      <c r="L57" s="1178"/>
      <c r="M57" s="1178"/>
      <c r="N57" s="1178"/>
      <c r="O57" s="1178"/>
      <c r="P57" s="1178"/>
      <c r="Q57" s="1178"/>
      <c r="R57" s="1178"/>
      <c r="S57" s="1178"/>
      <c r="T57" s="1178"/>
      <c r="U57" s="1178"/>
      <c r="V57" s="1178"/>
      <c r="W57" s="1178"/>
      <c r="X57" s="378"/>
    </row>
    <row r="58" spans="1:24" x14ac:dyDescent="0.15">
      <c r="B58" s="1192"/>
      <c r="C58" s="1178" t="s">
        <v>905</v>
      </c>
      <c r="D58" s="1178"/>
      <c r="E58" s="1178"/>
      <c r="F58" s="1178"/>
      <c r="G58" s="1178"/>
      <c r="H58" s="1178"/>
      <c r="I58" s="1178"/>
      <c r="J58" s="1178"/>
      <c r="K58" s="1178"/>
      <c r="L58" s="1178"/>
      <c r="M58" s="1178"/>
      <c r="N58" s="1178"/>
      <c r="O58" s="1178"/>
      <c r="P58" s="1178"/>
      <c r="Q58" s="1178"/>
      <c r="R58" s="1178"/>
      <c r="S58" s="1178"/>
      <c r="T58" s="1178"/>
      <c r="U58" s="1178"/>
      <c r="V58" s="1178"/>
      <c r="W58" s="1178"/>
      <c r="X58" s="378"/>
    </row>
    <row r="59" spans="1:24" ht="12.75" thickBot="1" x14ac:dyDescent="0.2">
      <c r="B59" s="1193"/>
      <c r="C59" s="1195"/>
      <c r="D59" s="1196"/>
      <c r="E59" s="1196"/>
      <c r="F59" s="1196"/>
      <c r="G59" s="1196"/>
      <c r="H59" s="1197"/>
      <c r="I59" s="1198"/>
      <c r="J59" s="1198"/>
      <c r="K59" s="1198"/>
      <c r="L59" s="1198"/>
      <c r="M59" s="1198"/>
      <c r="N59" s="1198"/>
      <c r="O59" s="1198"/>
      <c r="P59" s="1198"/>
      <c r="Q59" s="1198"/>
      <c r="R59" s="1198"/>
      <c r="S59" s="1198"/>
      <c r="T59" s="1198"/>
      <c r="U59" s="1198"/>
      <c r="V59" s="1198"/>
      <c r="W59" s="1198"/>
      <c r="X59" s="379"/>
    </row>
    <row r="60" spans="1:24" x14ac:dyDescent="0.15">
      <c r="B60" s="1192" t="s">
        <v>906</v>
      </c>
      <c r="C60" s="1202" t="s">
        <v>907</v>
      </c>
      <c r="D60" s="1203"/>
      <c r="E60" s="1203"/>
      <c r="F60" s="1203"/>
      <c r="G60" s="1203"/>
      <c r="H60" s="1204"/>
      <c r="I60" s="1179"/>
      <c r="J60" s="1179"/>
      <c r="K60" s="1179"/>
      <c r="L60" s="1179"/>
      <c r="M60" s="1179"/>
      <c r="N60" s="1179"/>
      <c r="O60" s="1179"/>
      <c r="P60" s="1179"/>
      <c r="Q60" s="1179"/>
      <c r="R60" s="1179"/>
      <c r="S60" s="1179"/>
      <c r="T60" s="1179"/>
      <c r="U60" s="1179"/>
      <c r="V60" s="1179"/>
      <c r="W60" s="1179"/>
      <c r="X60" s="377"/>
    </row>
    <row r="61" spans="1:24" x14ac:dyDescent="0.15">
      <c r="B61" s="1192"/>
      <c r="C61" s="1065" t="s">
        <v>907</v>
      </c>
      <c r="D61" s="1082"/>
      <c r="E61" s="1082"/>
      <c r="F61" s="1082"/>
      <c r="G61" s="1082"/>
      <c r="H61" s="1066"/>
      <c r="I61" s="1178"/>
      <c r="J61" s="1178"/>
      <c r="K61" s="1178"/>
      <c r="L61" s="1178"/>
      <c r="M61" s="1178"/>
      <c r="N61" s="1178"/>
      <c r="O61" s="1178"/>
      <c r="P61" s="1178"/>
      <c r="Q61" s="1178"/>
      <c r="R61" s="1178"/>
      <c r="S61" s="1178"/>
      <c r="T61" s="1178"/>
      <c r="U61" s="1178"/>
      <c r="V61" s="1178"/>
      <c r="W61" s="1178"/>
      <c r="X61" s="378"/>
    </row>
    <row r="62" spans="1:24" x14ac:dyDescent="0.15">
      <c r="B62" s="1192"/>
      <c r="C62" s="1065" t="s">
        <v>907</v>
      </c>
      <c r="D62" s="1082"/>
      <c r="E62" s="1082"/>
      <c r="F62" s="1082"/>
      <c r="G62" s="1082"/>
      <c r="H62" s="1066"/>
      <c r="I62" s="1178"/>
      <c r="J62" s="1178"/>
      <c r="K62" s="1178"/>
      <c r="L62" s="1178"/>
      <c r="M62" s="1178"/>
      <c r="N62" s="1178"/>
      <c r="O62" s="1178"/>
      <c r="P62" s="1178"/>
      <c r="Q62" s="1178"/>
      <c r="R62" s="1178"/>
      <c r="S62" s="1178"/>
      <c r="T62" s="1178"/>
      <c r="U62" s="1178"/>
      <c r="V62" s="1178"/>
      <c r="W62" s="1178"/>
      <c r="X62" s="378"/>
    </row>
    <row r="63" spans="1:24" ht="12.75" thickBot="1" x14ac:dyDescent="0.2">
      <c r="B63" s="380"/>
      <c r="C63" s="1199"/>
      <c r="D63" s="1200"/>
      <c r="E63" s="1200"/>
      <c r="F63" s="1200"/>
      <c r="G63" s="1200"/>
      <c r="H63" s="1201"/>
      <c r="I63" s="1198"/>
      <c r="J63" s="1198"/>
      <c r="K63" s="1198"/>
      <c r="L63" s="1198"/>
      <c r="M63" s="1198"/>
      <c r="N63" s="1198"/>
      <c r="O63" s="1198"/>
      <c r="P63" s="1198"/>
      <c r="Q63" s="1198"/>
      <c r="R63" s="1198"/>
      <c r="S63" s="1198"/>
      <c r="T63" s="1198"/>
      <c r="U63" s="1198"/>
      <c r="V63" s="1198"/>
      <c r="W63" s="1198"/>
      <c r="X63" s="379"/>
    </row>
    <row r="64" spans="1:24" x14ac:dyDescent="0.15">
      <c r="B64" s="381"/>
      <c r="C64" s="382"/>
      <c r="D64" s="1179" t="s">
        <v>908</v>
      </c>
      <c r="E64" s="1179"/>
      <c r="F64" s="1179"/>
      <c r="G64" s="1179"/>
      <c r="H64" s="1179"/>
      <c r="I64" s="1179"/>
      <c r="J64" s="1179"/>
      <c r="K64" s="1179"/>
      <c r="L64" s="1179"/>
      <c r="M64" s="1179"/>
      <c r="N64" s="1179"/>
      <c r="O64" s="1179"/>
      <c r="P64" s="1179"/>
      <c r="Q64" s="1179"/>
      <c r="R64" s="1179"/>
      <c r="S64" s="1179"/>
      <c r="T64" s="1179"/>
      <c r="U64" s="1179"/>
      <c r="V64" s="1179"/>
      <c r="W64" s="1179"/>
      <c r="X64" s="377"/>
    </row>
    <row r="65" spans="1:24" x14ac:dyDescent="0.15">
      <c r="B65" s="383"/>
      <c r="C65" s="384" t="s">
        <v>909</v>
      </c>
      <c r="D65" s="1178" t="s">
        <v>910</v>
      </c>
      <c r="E65" s="1178"/>
      <c r="F65" s="1178"/>
      <c r="G65" s="1178"/>
      <c r="H65" s="1178"/>
      <c r="I65" s="1178"/>
      <c r="J65" s="1178"/>
      <c r="K65" s="1178"/>
      <c r="L65" s="1178"/>
      <c r="M65" s="1178"/>
      <c r="N65" s="1178"/>
      <c r="O65" s="1178"/>
      <c r="P65" s="1178"/>
      <c r="Q65" s="1178"/>
      <c r="R65" s="1178"/>
      <c r="S65" s="1178"/>
      <c r="T65" s="1178"/>
      <c r="U65" s="1178"/>
      <c r="V65" s="1178"/>
      <c r="W65" s="1178"/>
      <c r="X65" s="378"/>
    </row>
    <row r="66" spans="1:24" x14ac:dyDescent="0.15">
      <c r="B66" s="383" t="s">
        <v>911</v>
      </c>
      <c r="C66" s="384" t="s">
        <v>911</v>
      </c>
      <c r="D66" s="1178" t="s">
        <v>912</v>
      </c>
      <c r="E66" s="1178"/>
      <c r="F66" s="1178"/>
      <c r="G66" s="1178"/>
      <c r="H66" s="1178"/>
      <c r="I66" s="1178"/>
      <c r="J66" s="1178"/>
      <c r="K66" s="1178"/>
      <c r="L66" s="1178"/>
      <c r="M66" s="1178"/>
      <c r="N66" s="1178"/>
      <c r="O66" s="1178"/>
      <c r="P66" s="1178"/>
      <c r="Q66" s="1178"/>
      <c r="R66" s="1178"/>
      <c r="S66" s="1178"/>
      <c r="T66" s="1178"/>
      <c r="U66" s="1178"/>
      <c r="V66" s="1178"/>
      <c r="W66" s="1178"/>
      <c r="X66" s="378"/>
    </row>
    <row r="67" spans="1:24" x14ac:dyDescent="0.15">
      <c r="B67" s="383"/>
      <c r="C67" s="384" t="s">
        <v>913</v>
      </c>
      <c r="D67" s="1205"/>
      <c r="E67" s="1205"/>
      <c r="F67" s="1205"/>
      <c r="G67" s="1205"/>
      <c r="H67" s="1205"/>
      <c r="I67" s="1178"/>
      <c r="J67" s="1178"/>
      <c r="K67" s="1178"/>
      <c r="L67" s="1178"/>
      <c r="M67" s="1178"/>
      <c r="N67" s="1178"/>
      <c r="O67" s="1178"/>
      <c r="P67" s="1178"/>
      <c r="Q67" s="1178"/>
      <c r="R67" s="1178"/>
      <c r="S67" s="1178"/>
      <c r="T67" s="1178"/>
      <c r="U67" s="1178"/>
      <c r="V67" s="1178"/>
      <c r="W67" s="1178"/>
      <c r="X67" s="378"/>
    </row>
    <row r="68" spans="1:24" x14ac:dyDescent="0.15">
      <c r="B68" s="383"/>
      <c r="C68" s="385"/>
      <c r="D68" s="1178" t="s">
        <v>914</v>
      </c>
      <c r="E68" s="1178"/>
      <c r="F68" s="1178"/>
      <c r="G68" s="1178"/>
      <c r="H68" s="1178"/>
      <c r="I68" s="1178"/>
      <c r="J68" s="1178"/>
      <c r="K68" s="1178"/>
      <c r="L68" s="1178"/>
      <c r="M68" s="1178"/>
      <c r="N68" s="1178"/>
      <c r="O68" s="1178"/>
      <c r="P68" s="1178"/>
      <c r="Q68" s="1178"/>
      <c r="R68" s="1178"/>
      <c r="S68" s="1178"/>
      <c r="T68" s="1178"/>
      <c r="U68" s="1178"/>
      <c r="V68" s="1178"/>
      <c r="W68" s="1178"/>
      <c r="X68" s="378"/>
    </row>
    <row r="69" spans="1:24" x14ac:dyDescent="0.15">
      <c r="B69" s="383"/>
      <c r="C69" s="386" t="s">
        <v>915</v>
      </c>
      <c r="D69" s="1178" t="s">
        <v>916</v>
      </c>
      <c r="E69" s="1178"/>
      <c r="F69" s="1178"/>
      <c r="G69" s="1178"/>
      <c r="H69" s="1178"/>
      <c r="I69" s="1178"/>
      <c r="J69" s="1178"/>
      <c r="K69" s="1178"/>
      <c r="L69" s="1178"/>
      <c r="M69" s="1178"/>
      <c r="N69" s="1178"/>
      <c r="O69" s="1178"/>
      <c r="P69" s="1178"/>
      <c r="Q69" s="1178"/>
      <c r="R69" s="1178"/>
      <c r="S69" s="1178"/>
      <c r="T69" s="1178"/>
      <c r="U69" s="1178"/>
      <c r="V69" s="1178"/>
      <c r="W69" s="1178"/>
      <c r="X69" s="378"/>
    </row>
    <row r="70" spans="1:24" x14ac:dyDescent="0.15">
      <c r="B70" s="383"/>
      <c r="C70" s="384" t="s">
        <v>917</v>
      </c>
      <c r="D70" s="1178" t="s">
        <v>918</v>
      </c>
      <c r="E70" s="1178"/>
      <c r="F70" s="1178"/>
      <c r="G70" s="1178"/>
      <c r="H70" s="1178"/>
      <c r="I70" s="1178"/>
      <c r="J70" s="1178"/>
      <c r="K70" s="1178"/>
      <c r="L70" s="1178"/>
      <c r="M70" s="1178"/>
      <c r="N70" s="1178"/>
      <c r="O70" s="1178"/>
      <c r="P70" s="1178"/>
      <c r="Q70" s="1178"/>
      <c r="R70" s="1178"/>
      <c r="S70" s="1178"/>
      <c r="T70" s="1178"/>
      <c r="U70" s="1178"/>
      <c r="V70" s="1178"/>
      <c r="W70" s="1178"/>
      <c r="X70" s="378"/>
    </row>
    <row r="71" spans="1:24" x14ac:dyDescent="0.15">
      <c r="B71" s="383" t="s">
        <v>913</v>
      </c>
      <c r="C71" s="384" t="s">
        <v>919</v>
      </c>
      <c r="D71" s="1178" t="s">
        <v>920</v>
      </c>
      <c r="E71" s="1178"/>
      <c r="F71" s="1178"/>
      <c r="G71" s="1178"/>
      <c r="H71" s="1178"/>
      <c r="I71" s="1178"/>
      <c r="J71" s="1178"/>
      <c r="K71" s="1178"/>
      <c r="L71" s="1178"/>
      <c r="M71" s="1178"/>
      <c r="N71" s="1178"/>
      <c r="O71" s="1178"/>
      <c r="P71" s="1178"/>
      <c r="Q71" s="1178"/>
      <c r="R71" s="1178"/>
      <c r="S71" s="1178"/>
      <c r="T71" s="1178"/>
      <c r="U71" s="1178"/>
      <c r="V71" s="1178"/>
      <c r="W71" s="1178"/>
      <c r="X71" s="378"/>
    </row>
    <row r="72" spans="1:24" x14ac:dyDescent="0.15">
      <c r="B72" s="383"/>
      <c r="C72" s="384" t="s">
        <v>911</v>
      </c>
      <c r="D72" s="1207"/>
      <c r="E72" s="1207"/>
      <c r="F72" s="1207"/>
      <c r="G72" s="1207"/>
      <c r="H72" s="1207"/>
      <c r="I72" s="1178"/>
      <c r="J72" s="1178"/>
      <c r="K72" s="1178"/>
      <c r="L72" s="1178"/>
      <c r="M72" s="1178"/>
      <c r="N72" s="1178"/>
      <c r="O72" s="1178"/>
      <c r="P72" s="1178"/>
      <c r="Q72" s="1178"/>
      <c r="R72" s="1178"/>
      <c r="S72" s="1178"/>
      <c r="T72" s="1178"/>
      <c r="U72" s="1178"/>
      <c r="V72" s="1178"/>
      <c r="W72" s="1178"/>
      <c r="X72" s="378"/>
    </row>
    <row r="73" spans="1:24" x14ac:dyDescent="0.15">
      <c r="B73" s="383"/>
      <c r="C73" s="385" t="s">
        <v>913</v>
      </c>
      <c r="D73" s="1178" t="s">
        <v>914</v>
      </c>
      <c r="E73" s="1178"/>
      <c r="F73" s="1178"/>
      <c r="G73" s="1178"/>
      <c r="H73" s="1178"/>
      <c r="I73" s="1178"/>
      <c r="J73" s="1178"/>
      <c r="K73" s="1178"/>
      <c r="L73" s="1178"/>
      <c r="M73" s="1178"/>
      <c r="N73" s="1178"/>
      <c r="O73" s="1178"/>
      <c r="P73" s="1178"/>
      <c r="Q73" s="1178"/>
      <c r="R73" s="1178"/>
      <c r="S73" s="1178"/>
      <c r="T73" s="1178"/>
      <c r="U73" s="1178"/>
      <c r="V73" s="1178"/>
      <c r="W73" s="1178"/>
      <c r="X73" s="378"/>
    </row>
    <row r="74" spans="1:24" ht="12.75" thickBot="1" x14ac:dyDescent="0.2">
      <c r="B74" s="387"/>
      <c r="C74" s="1209" t="s">
        <v>921</v>
      </c>
      <c r="D74" s="1210"/>
      <c r="E74" s="1210"/>
      <c r="F74" s="1210"/>
      <c r="G74" s="1210"/>
      <c r="H74" s="1211"/>
      <c r="I74" s="1206"/>
      <c r="J74" s="1206"/>
      <c r="K74" s="1206"/>
      <c r="L74" s="1206"/>
      <c r="M74" s="1206"/>
      <c r="N74" s="1206"/>
      <c r="O74" s="1206"/>
      <c r="P74" s="1206"/>
      <c r="Q74" s="1206"/>
      <c r="R74" s="1206"/>
      <c r="S74" s="1206"/>
      <c r="T74" s="1206"/>
      <c r="U74" s="1206"/>
      <c r="V74" s="1206"/>
      <c r="W74" s="1206"/>
      <c r="X74" s="388"/>
    </row>
    <row r="75" spans="1:24" ht="12.75" thickTop="1" x14ac:dyDescent="0.15">
      <c r="A75" s="370" t="s">
        <v>922</v>
      </c>
    </row>
    <row r="76" spans="1:24" x14ac:dyDescent="0.15">
      <c r="B76" s="389"/>
      <c r="C76" s="1127" t="s">
        <v>923</v>
      </c>
      <c r="D76" s="1128"/>
      <c r="E76" s="1128"/>
      <c r="F76" s="1128"/>
      <c r="G76" s="1128"/>
      <c r="H76" s="1129"/>
      <c r="I76" s="372"/>
      <c r="J76" s="390"/>
      <c r="K76" s="391"/>
      <c r="L76" s="390"/>
      <c r="M76" s="390"/>
      <c r="N76" s="391"/>
      <c r="O76" s="390"/>
      <c r="P76" s="390"/>
      <c r="Q76" s="391"/>
      <c r="R76" s="390"/>
      <c r="S76" s="390"/>
      <c r="T76" s="391"/>
      <c r="U76" s="390"/>
      <c r="V76" s="390"/>
      <c r="W76" s="391"/>
      <c r="X76" s="392"/>
    </row>
    <row r="77" spans="1:24" x14ac:dyDescent="0.15">
      <c r="B77" s="389"/>
      <c r="C77" s="393"/>
      <c r="D77" s="394"/>
      <c r="E77" s="395"/>
      <c r="F77" s="1065" t="s">
        <v>924</v>
      </c>
      <c r="G77" s="1082"/>
      <c r="H77" s="1066"/>
      <c r="I77" s="396"/>
      <c r="J77" s="397"/>
      <c r="K77" s="398"/>
      <c r="L77" s="397"/>
      <c r="M77" s="397"/>
      <c r="N77" s="398"/>
      <c r="O77" s="397"/>
      <c r="P77" s="397"/>
      <c r="Q77" s="398"/>
      <c r="R77" s="397"/>
      <c r="S77" s="397"/>
      <c r="T77" s="398"/>
      <c r="U77" s="397"/>
      <c r="V77" s="397"/>
      <c r="W77" s="398"/>
      <c r="X77" s="399"/>
    </row>
    <row r="78" spans="1:24" x14ac:dyDescent="0.15">
      <c r="B78" s="389"/>
      <c r="C78" s="374" t="s">
        <v>925</v>
      </c>
      <c r="D78" s="400"/>
      <c r="E78" s="401"/>
      <c r="F78" s="1065" t="s">
        <v>926</v>
      </c>
      <c r="G78" s="1082"/>
      <c r="H78" s="1066"/>
      <c r="I78" s="396"/>
      <c r="J78" s="397"/>
      <c r="K78" s="398"/>
      <c r="L78" s="397"/>
      <c r="M78" s="397"/>
      <c r="N78" s="398"/>
      <c r="O78" s="397"/>
      <c r="P78" s="397"/>
      <c r="Q78" s="398"/>
      <c r="R78" s="397"/>
      <c r="S78" s="397"/>
      <c r="T78" s="398"/>
      <c r="U78" s="397"/>
      <c r="V78" s="397"/>
      <c r="W78" s="398"/>
      <c r="X78" s="399"/>
    </row>
    <row r="79" spans="1:24" x14ac:dyDescent="0.15">
      <c r="B79" s="389"/>
      <c r="C79" s="375"/>
      <c r="D79" s="390"/>
      <c r="E79" s="391"/>
      <c r="F79" s="1062" t="s">
        <v>927</v>
      </c>
      <c r="G79" s="1063"/>
      <c r="H79" s="1208"/>
      <c r="I79" s="396"/>
      <c r="J79" s="397"/>
      <c r="K79" s="398"/>
      <c r="L79" s="397"/>
      <c r="M79" s="397"/>
      <c r="N79" s="398"/>
      <c r="O79" s="397"/>
      <c r="P79" s="397"/>
      <c r="Q79" s="398"/>
      <c r="R79" s="397"/>
      <c r="S79" s="397"/>
      <c r="T79" s="398"/>
      <c r="U79" s="397"/>
      <c r="V79" s="397"/>
      <c r="W79" s="398"/>
      <c r="X79" s="399"/>
    </row>
    <row r="80" spans="1:24" x14ac:dyDescent="0.15">
      <c r="B80" s="389"/>
      <c r="C80" s="393"/>
      <c r="D80" s="394"/>
      <c r="E80" s="395"/>
      <c r="F80" s="1065" t="s">
        <v>928</v>
      </c>
      <c r="G80" s="1082"/>
      <c r="H80" s="1066"/>
      <c r="I80" s="396"/>
      <c r="J80" s="397"/>
      <c r="K80" s="398"/>
      <c r="L80" s="397"/>
      <c r="M80" s="397"/>
      <c r="N80" s="398"/>
      <c r="O80" s="397"/>
      <c r="P80" s="397"/>
      <c r="Q80" s="398"/>
      <c r="R80" s="397"/>
      <c r="S80" s="397"/>
      <c r="T80" s="398"/>
      <c r="U80" s="397"/>
      <c r="V80" s="397"/>
      <c r="W80" s="398"/>
      <c r="X80" s="399"/>
    </row>
    <row r="81" spans="2:24" x14ac:dyDescent="0.15">
      <c r="B81" s="389" t="s">
        <v>929</v>
      </c>
      <c r="C81" s="374" t="s">
        <v>930</v>
      </c>
      <c r="D81" s="400"/>
      <c r="E81" s="401"/>
      <c r="F81" s="1065" t="s">
        <v>931</v>
      </c>
      <c r="G81" s="1082"/>
      <c r="H81" s="1066"/>
      <c r="I81" s="396"/>
      <c r="J81" s="397"/>
      <c r="K81" s="398"/>
      <c r="L81" s="397"/>
      <c r="M81" s="397"/>
      <c r="N81" s="398"/>
      <c r="O81" s="397"/>
      <c r="P81" s="397"/>
      <c r="Q81" s="398"/>
      <c r="R81" s="397"/>
      <c r="S81" s="397"/>
      <c r="T81" s="398"/>
      <c r="U81" s="397"/>
      <c r="V81" s="397"/>
      <c r="W81" s="398"/>
      <c r="X81" s="399"/>
    </row>
    <row r="82" spans="2:24" x14ac:dyDescent="0.15">
      <c r="B82" s="389"/>
      <c r="C82" s="375"/>
      <c r="D82" s="390"/>
      <c r="E82" s="391"/>
      <c r="F82" s="1062" t="s">
        <v>927</v>
      </c>
      <c r="G82" s="1063"/>
      <c r="H82" s="1208"/>
      <c r="I82" s="396"/>
      <c r="J82" s="397"/>
      <c r="K82" s="398"/>
      <c r="L82" s="397"/>
      <c r="M82" s="397"/>
      <c r="N82" s="398"/>
      <c r="O82" s="397"/>
      <c r="P82" s="397"/>
      <c r="Q82" s="398"/>
      <c r="R82" s="397"/>
      <c r="S82" s="397"/>
      <c r="T82" s="398"/>
      <c r="U82" s="397"/>
      <c r="V82" s="397"/>
      <c r="W82" s="398"/>
      <c r="X82" s="399"/>
    </row>
    <row r="83" spans="2:24" x14ac:dyDescent="0.15">
      <c r="B83" s="389"/>
      <c r="C83" s="1178" t="s">
        <v>932</v>
      </c>
      <c r="D83" s="1178"/>
      <c r="E83" s="1178"/>
      <c r="F83" s="1178"/>
      <c r="G83" s="1178"/>
      <c r="H83" s="1178"/>
      <c r="I83" s="396"/>
      <c r="J83" s="397"/>
      <c r="K83" s="398"/>
      <c r="L83" s="397"/>
      <c r="M83" s="397"/>
      <c r="N83" s="398"/>
      <c r="O83" s="397"/>
      <c r="P83" s="397"/>
      <c r="Q83" s="398"/>
      <c r="R83" s="397"/>
      <c r="S83" s="397"/>
      <c r="T83" s="398"/>
      <c r="U83" s="397"/>
      <c r="V83" s="397"/>
      <c r="W83" s="398"/>
      <c r="X83" s="399"/>
    </row>
    <row r="84" spans="2:24" x14ac:dyDescent="0.15">
      <c r="B84" s="389"/>
      <c r="C84" s="1178" t="s">
        <v>933</v>
      </c>
      <c r="D84" s="1178"/>
      <c r="E84" s="1178"/>
      <c r="F84" s="1178"/>
      <c r="G84" s="1178"/>
      <c r="H84" s="1178"/>
      <c r="I84" s="396"/>
      <c r="J84" s="397"/>
      <c r="K84" s="398"/>
      <c r="L84" s="397"/>
      <c r="M84" s="397"/>
      <c r="N84" s="398"/>
      <c r="O84" s="397"/>
      <c r="P84" s="397"/>
      <c r="Q84" s="398"/>
      <c r="R84" s="397"/>
      <c r="S84" s="397"/>
      <c r="T84" s="398"/>
      <c r="U84" s="397"/>
      <c r="V84" s="397"/>
      <c r="W84" s="398"/>
      <c r="X84" s="399"/>
    </row>
    <row r="85" spans="2:24" x14ac:dyDescent="0.15">
      <c r="B85" s="389"/>
      <c r="C85" s="1178" t="s">
        <v>934</v>
      </c>
      <c r="D85" s="1178"/>
      <c r="E85" s="1178"/>
      <c r="F85" s="1178"/>
      <c r="G85" s="1178"/>
      <c r="H85" s="1178"/>
      <c r="I85" s="396"/>
      <c r="J85" s="397"/>
      <c r="K85" s="398"/>
      <c r="L85" s="397"/>
      <c r="M85" s="397"/>
      <c r="N85" s="398"/>
      <c r="O85" s="397"/>
      <c r="P85" s="397"/>
      <c r="Q85" s="398"/>
      <c r="R85" s="397"/>
      <c r="S85" s="397"/>
      <c r="T85" s="398"/>
      <c r="U85" s="397"/>
      <c r="V85" s="397"/>
      <c r="W85" s="398"/>
      <c r="X85" s="399"/>
    </row>
    <row r="86" spans="2:24" x14ac:dyDescent="0.15">
      <c r="B86" s="389"/>
      <c r="C86" s="1178" t="s">
        <v>935</v>
      </c>
      <c r="D86" s="1178"/>
      <c r="E86" s="1178"/>
      <c r="F86" s="1178"/>
      <c r="G86" s="1178"/>
      <c r="H86" s="1178"/>
      <c r="I86" s="396"/>
      <c r="J86" s="397"/>
      <c r="K86" s="398"/>
      <c r="L86" s="397"/>
      <c r="M86" s="397"/>
      <c r="N86" s="398"/>
      <c r="O86" s="397"/>
      <c r="P86" s="397"/>
      <c r="Q86" s="398"/>
      <c r="R86" s="397"/>
      <c r="S86" s="397"/>
      <c r="T86" s="398"/>
      <c r="U86" s="397"/>
      <c r="V86" s="397"/>
      <c r="W86" s="398"/>
      <c r="X86" s="399"/>
    </row>
    <row r="87" spans="2:24" x14ac:dyDescent="0.15">
      <c r="B87" s="389"/>
      <c r="C87" s="1178" t="s">
        <v>936</v>
      </c>
      <c r="D87" s="1178"/>
      <c r="E87" s="1178"/>
      <c r="F87" s="1178"/>
      <c r="G87" s="1178"/>
      <c r="H87" s="1178"/>
      <c r="I87" s="396"/>
      <c r="J87" s="397"/>
      <c r="K87" s="398"/>
      <c r="L87" s="397"/>
      <c r="M87" s="397"/>
      <c r="N87" s="398"/>
      <c r="O87" s="397"/>
      <c r="P87" s="397"/>
      <c r="Q87" s="398"/>
      <c r="R87" s="397"/>
      <c r="S87" s="397"/>
      <c r="T87" s="398"/>
      <c r="U87" s="397"/>
      <c r="V87" s="397"/>
      <c r="W87" s="398"/>
      <c r="X87" s="399"/>
    </row>
    <row r="88" spans="2:24" x14ac:dyDescent="0.15">
      <c r="B88" s="389"/>
      <c r="C88" s="1178" t="s">
        <v>937</v>
      </c>
      <c r="D88" s="1178"/>
      <c r="E88" s="1178"/>
      <c r="F88" s="1178"/>
      <c r="G88" s="1178"/>
      <c r="H88" s="1178"/>
      <c r="I88" s="396"/>
      <c r="J88" s="397"/>
      <c r="K88" s="398"/>
      <c r="L88" s="397"/>
      <c r="M88" s="397"/>
      <c r="N88" s="398"/>
      <c r="O88" s="397"/>
      <c r="P88" s="397"/>
      <c r="Q88" s="398"/>
      <c r="R88" s="397"/>
      <c r="S88" s="397"/>
      <c r="T88" s="398"/>
      <c r="U88" s="397"/>
      <c r="V88" s="397"/>
      <c r="W88" s="398"/>
      <c r="X88" s="399"/>
    </row>
    <row r="89" spans="2:24" x14ac:dyDescent="0.15">
      <c r="B89" s="389"/>
      <c r="C89" s="1178" t="s">
        <v>938</v>
      </c>
      <c r="D89" s="1178"/>
      <c r="E89" s="1178"/>
      <c r="F89" s="1178"/>
      <c r="G89" s="1178"/>
      <c r="H89" s="1178"/>
      <c r="I89" s="396"/>
      <c r="J89" s="397"/>
      <c r="K89" s="398"/>
      <c r="L89" s="397"/>
      <c r="M89" s="397"/>
      <c r="N89" s="398"/>
      <c r="O89" s="397"/>
      <c r="P89" s="397"/>
      <c r="Q89" s="398"/>
      <c r="R89" s="397"/>
      <c r="S89" s="397"/>
      <c r="T89" s="398"/>
      <c r="U89" s="397"/>
      <c r="V89" s="397"/>
      <c r="W89" s="398"/>
      <c r="X89" s="399"/>
    </row>
    <row r="90" spans="2:24" x14ac:dyDescent="0.15">
      <c r="B90" s="389" t="s">
        <v>939</v>
      </c>
      <c r="C90" s="1178" t="s">
        <v>940</v>
      </c>
      <c r="D90" s="1178"/>
      <c r="E90" s="1178"/>
      <c r="F90" s="1178"/>
      <c r="G90" s="1178"/>
      <c r="H90" s="1178"/>
      <c r="I90" s="396"/>
      <c r="J90" s="397"/>
      <c r="K90" s="398"/>
      <c r="L90" s="397"/>
      <c r="M90" s="397"/>
      <c r="N90" s="398"/>
      <c r="O90" s="397"/>
      <c r="P90" s="397"/>
      <c r="Q90" s="398"/>
      <c r="R90" s="397"/>
      <c r="S90" s="397"/>
      <c r="T90" s="398"/>
      <c r="U90" s="397"/>
      <c r="V90" s="397"/>
      <c r="W90" s="398"/>
      <c r="X90" s="399"/>
    </row>
    <row r="91" spans="2:24" x14ac:dyDescent="0.15">
      <c r="B91" s="389"/>
      <c r="C91" s="1178" t="s">
        <v>941</v>
      </c>
      <c r="D91" s="1178"/>
      <c r="E91" s="1178"/>
      <c r="F91" s="1178"/>
      <c r="G91" s="1178"/>
      <c r="H91" s="1178"/>
      <c r="I91" s="396"/>
      <c r="J91" s="397"/>
      <c r="K91" s="398"/>
      <c r="L91" s="397"/>
      <c r="M91" s="397"/>
      <c r="N91" s="398"/>
      <c r="O91" s="397"/>
      <c r="P91" s="397"/>
      <c r="Q91" s="398"/>
      <c r="R91" s="397"/>
      <c r="S91" s="397"/>
      <c r="T91" s="398"/>
      <c r="U91" s="397"/>
      <c r="V91" s="397"/>
      <c r="W91" s="398"/>
      <c r="X91" s="399"/>
    </row>
    <row r="92" spans="2:24" x14ac:dyDescent="0.15">
      <c r="B92" s="389"/>
      <c r="C92" s="393"/>
      <c r="D92" s="394"/>
      <c r="E92" s="395"/>
      <c r="F92" s="1178" t="s">
        <v>942</v>
      </c>
      <c r="G92" s="1178"/>
      <c r="H92" s="1178"/>
      <c r="I92" s="396"/>
      <c r="J92" s="397"/>
      <c r="K92" s="398"/>
      <c r="L92" s="397"/>
      <c r="M92" s="397"/>
      <c r="N92" s="398"/>
      <c r="O92" s="397"/>
      <c r="P92" s="397"/>
      <c r="Q92" s="398"/>
      <c r="R92" s="397"/>
      <c r="S92" s="397"/>
      <c r="T92" s="398"/>
      <c r="U92" s="397"/>
      <c r="V92" s="397"/>
      <c r="W92" s="398"/>
      <c r="X92" s="399"/>
    </row>
    <row r="93" spans="2:24" x14ac:dyDescent="0.15">
      <c r="B93" s="389"/>
      <c r="C93" s="374" t="s">
        <v>943</v>
      </c>
      <c r="D93" s="400"/>
      <c r="E93" s="401"/>
      <c r="F93" s="1178" t="s">
        <v>944</v>
      </c>
      <c r="G93" s="1178"/>
      <c r="H93" s="1178"/>
      <c r="I93" s="396"/>
      <c r="J93" s="397"/>
      <c r="K93" s="398"/>
      <c r="L93" s="397"/>
      <c r="M93" s="397"/>
      <c r="N93" s="398"/>
      <c r="O93" s="397"/>
      <c r="P93" s="397"/>
      <c r="Q93" s="398"/>
      <c r="R93" s="397"/>
      <c r="S93" s="397"/>
      <c r="T93" s="398"/>
      <c r="U93" s="397"/>
      <c r="V93" s="397"/>
      <c r="W93" s="398"/>
      <c r="X93" s="399"/>
    </row>
    <row r="94" spans="2:24" x14ac:dyDescent="0.15">
      <c r="B94" s="389"/>
      <c r="C94" s="374"/>
      <c r="D94" s="400"/>
      <c r="E94" s="401"/>
      <c r="F94" s="1178" t="s">
        <v>945</v>
      </c>
      <c r="G94" s="1178"/>
      <c r="H94" s="1178"/>
      <c r="I94" s="396"/>
      <c r="J94" s="397"/>
      <c r="K94" s="398"/>
      <c r="L94" s="397"/>
      <c r="M94" s="397"/>
      <c r="N94" s="398"/>
      <c r="O94" s="397"/>
      <c r="P94" s="397"/>
      <c r="Q94" s="398"/>
      <c r="R94" s="397"/>
      <c r="S94" s="397"/>
      <c r="T94" s="398"/>
      <c r="U94" s="397"/>
      <c r="V94" s="397"/>
      <c r="W94" s="398"/>
      <c r="X94" s="399"/>
    </row>
    <row r="95" spans="2:24" x14ac:dyDescent="0.15">
      <c r="B95" s="389"/>
      <c r="C95" s="375"/>
      <c r="D95" s="390"/>
      <c r="E95" s="391"/>
      <c r="F95" s="1062" t="s">
        <v>927</v>
      </c>
      <c r="G95" s="1063"/>
      <c r="H95" s="1208"/>
      <c r="I95" s="396"/>
      <c r="J95" s="397"/>
      <c r="K95" s="398"/>
      <c r="L95" s="397"/>
      <c r="M95" s="397"/>
      <c r="N95" s="398"/>
      <c r="O95" s="397"/>
      <c r="P95" s="397"/>
      <c r="Q95" s="398"/>
      <c r="R95" s="397"/>
      <c r="S95" s="397"/>
      <c r="T95" s="398"/>
      <c r="U95" s="397"/>
      <c r="V95" s="397"/>
      <c r="W95" s="398"/>
      <c r="X95" s="399"/>
    </row>
    <row r="96" spans="2:24" x14ac:dyDescent="0.15">
      <c r="B96" s="389"/>
      <c r="C96" s="1178" t="s">
        <v>946</v>
      </c>
      <c r="D96" s="1178"/>
      <c r="E96" s="1178"/>
      <c r="F96" s="1178"/>
      <c r="G96" s="1178"/>
      <c r="H96" s="1178"/>
      <c r="I96" s="396"/>
      <c r="J96" s="397"/>
      <c r="K96" s="398"/>
      <c r="L96" s="397"/>
      <c r="M96" s="397"/>
      <c r="N96" s="398"/>
      <c r="O96" s="397"/>
      <c r="P96" s="397"/>
      <c r="Q96" s="398"/>
      <c r="R96" s="397"/>
      <c r="S96" s="397"/>
      <c r="T96" s="398"/>
      <c r="U96" s="397"/>
      <c r="V96" s="397"/>
      <c r="W96" s="398"/>
      <c r="X96" s="399"/>
    </row>
    <row r="97" spans="1:24" x14ac:dyDescent="0.15">
      <c r="B97" s="389"/>
      <c r="C97" s="1178" t="s">
        <v>947</v>
      </c>
      <c r="D97" s="1178"/>
      <c r="E97" s="1178"/>
      <c r="F97" s="1178"/>
      <c r="G97" s="1178"/>
      <c r="H97" s="1178"/>
      <c r="I97" s="396"/>
      <c r="J97" s="397"/>
      <c r="K97" s="398"/>
      <c r="L97" s="397"/>
      <c r="M97" s="397"/>
      <c r="N97" s="398"/>
      <c r="O97" s="397"/>
      <c r="P97" s="397"/>
      <c r="Q97" s="398"/>
      <c r="R97" s="397"/>
      <c r="S97" s="397"/>
      <c r="T97" s="398"/>
      <c r="U97" s="397"/>
      <c r="V97" s="397"/>
      <c r="W97" s="398"/>
      <c r="X97" s="399"/>
    </row>
    <row r="98" spans="1:24" x14ac:dyDescent="0.15">
      <c r="B98" s="389"/>
      <c r="C98" s="1178" t="s">
        <v>948</v>
      </c>
      <c r="D98" s="1178"/>
      <c r="E98" s="1178"/>
      <c r="F98" s="1178"/>
      <c r="G98" s="1178"/>
      <c r="H98" s="1178"/>
      <c r="I98" s="396"/>
      <c r="J98" s="397"/>
      <c r="K98" s="398"/>
      <c r="L98" s="397"/>
      <c r="M98" s="397"/>
      <c r="N98" s="398"/>
      <c r="O98" s="397"/>
      <c r="P98" s="397"/>
      <c r="Q98" s="398"/>
      <c r="R98" s="397"/>
      <c r="S98" s="397"/>
      <c r="T98" s="398"/>
      <c r="U98" s="397"/>
      <c r="V98" s="397"/>
      <c r="W98" s="398"/>
      <c r="X98" s="399"/>
    </row>
    <row r="99" spans="1:24" x14ac:dyDescent="0.15">
      <c r="B99" s="389"/>
      <c r="C99" s="1178" t="s">
        <v>949</v>
      </c>
      <c r="D99" s="1178"/>
      <c r="E99" s="1178"/>
      <c r="F99" s="1178"/>
      <c r="G99" s="1178"/>
      <c r="H99" s="1178"/>
      <c r="I99" s="396"/>
      <c r="J99" s="397"/>
      <c r="K99" s="398"/>
      <c r="L99" s="397"/>
      <c r="M99" s="397"/>
      <c r="N99" s="398"/>
      <c r="O99" s="397"/>
      <c r="P99" s="397"/>
      <c r="Q99" s="398"/>
      <c r="R99" s="397"/>
      <c r="S99" s="397"/>
      <c r="T99" s="398"/>
      <c r="U99" s="397"/>
      <c r="V99" s="397"/>
      <c r="W99" s="398"/>
      <c r="X99" s="399"/>
    </row>
    <row r="100" spans="1:24" ht="12.75" thickBot="1" x14ac:dyDescent="0.2">
      <c r="B100" s="387"/>
      <c r="C100" s="1212" t="s">
        <v>950</v>
      </c>
      <c r="D100" s="1213"/>
      <c r="E100" s="1213"/>
      <c r="F100" s="1213"/>
      <c r="G100" s="1213"/>
      <c r="H100" s="1214"/>
      <c r="I100" s="402"/>
      <c r="J100" s="403"/>
      <c r="K100" s="404"/>
      <c r="L100" s="403"/>
      <c r="M100" s="403"/>
      <c r="N100" s="404"/>
      <c r="O100" s="403"/>
      <c r="P100" s="403"/>
      <c r="Q100" s="404"/>
      <c r="R100" s="403"/>
      <c r="S100" s="403"/>
      <c r="T100" s="404"/>
      <c r="U100" s="403"/>
      <c r="V100" s="403"/>
      <c r="W100" s="404"/>
      <c r="X100" s="405"/>
    </row>
    <row r="101" spans="1:24" ht="13.5" thickTop="1" thickBot="1" x14ac:dyDescent="0.2">
      <c r="B101" s="1215" t="s">
        <v>951</v>
      </c>
      <c r="C101" s="1216"/>
      <c r="D101" s="1216"/>
      <c r="E101" s="1216"/>
      <c r="F101" s="1216"/>
      <c r="G101" s="1216"/>
      <c r="H101" s="1216"/>
      <c r="I101" s="406"/>
      <c r="J101" s="407"/>
      <c r="K101" s="408"/>
      <c r="L101" s="407"/>
      <c r="M101" s="407"/>
      <c r="N101" s="408"/>
      <c r="O101" s="407"/>
      <c r="P101" s="407"/>
      <c r="Q101" s="408"/>
      <c r="R101" s="407"/>
      <c r="S101" s="407"/>
      <c r="T101" s="408"/>
      <c r="U101" s="407"/>
      <c r="V101" s="407"/>
      <c r="W101" s="408"/>
      <c r="X101" s="409"/>
    </row>
    <row r="103" spans="1:24" ht="12.75" thickBot="1" x14ac:dyDescent="0.2">
      <c r="A103" s="370" t="s">
        <v>952</v>
      </c>
      <c r="X103" s="410" t="s">
        <v>953</v>
      </c>
    </row>
    <row r="104" spans="1:24" ht="12.75" thickBot="1" x14ac:dyDescent="0.2">
      <c r="B104" s="1154" t="s">
        <v>954</v>
      </c>
      <c r="C104" s="1155"/>
      <c r="D104" s="1155"/>
      <c r="E104" s="1155"/>
      <c r="F104" s="1155"/>
      <c r="G104" s="1155"/>
      <c r="H104" s="1155"/>
      <c r="I104" s="1154" t="s">
        <v>955</v>
      </c>
      <c r="J104" s="1155"/>
      <c r="K104" s="1158"/>
      <c r="L104" s="1155" t="s">
        <v>956</v>
      </c>
      <c r="M104" s="1155"/>
      <c r="N104" s="1155"/>
      <c r="O104" s="1155"/>
      <c r="P104" s="1155"/>
      <c r="Q104" s="1155"/>
      <c r="R104" s="1155"/>
      <c r="S104" s="1155"/>
      <c r="T104" s="1155"/>
      <c r="U104" s="1155"/>
      <c r="V104" s="1155"/>
      <c r="W104" s="1155"/>
      <c r="X104" s="1158"/>
    </row>
    <row r="105" spans="1:24" x14ac:dyDescent="0.15">
      <c r="B105" s="383"/>
      <c r="C105" s="411"/>
      <c r="D105" s="1194" t="s">
        <v>908</v>
      </c>
      <c r="E105" s="1194"/>
      <c r="F105" s="1194"/>
      <c r="G105" s="1194"/>
      <c r="H105" s="1132"/>
      <c r="I105" s="1126"/>
      <c r="J105" s="1060"/>
      <c r="K105" s="1133"/>
      <c r="L105" s="1217"/>
      <c r="M105" s="1203"/>
      <c r="N105" s="1203"/>
      <c r="O105" s="1203"/>
      <c r="P105" s="1203"/>
      <c r="Q105" s="1203"/>
      <c r="R105" s="1203"/>
      <c r="S105" s="1203"/>
      <c r="T105" s="1203"/>
      <c r="U105" s="1203"/>
      <c r="V105" s="1203"/>
      <c r="W105" s="1203"/>
      <c r="X105" s="1218"/>
    </row>
    <row r="106" spans="1:24" x14ac:dyDescent="0.15">
      <c r="B106" s="383"/>
      <c r="C106" s="411" t="s">
        <v>909</v>
      </c>
      <c r="D106" s="1178" t="s">
        <v>910</v>
      </c>
      <c r="E106" s="1178"/>
      <c r="F106" s="1178"/>
      <c r="G106" s="1178"/>
      <c r="H106" s="1065"/>
      <c r="I106" s="1059"/>
      <c r="J106" s="1082"/>
      <c r="K106" s="1083"/>
      <c r="L106" s="1059"/>
      <c r="M106" s="1082"/>
      <c r="N106" s="1082"/>
      <c r="O106" s="1082"/>
      <c r="P106" s="1082"/>
      <c r="Q106" s="1082"/>
      <c r="R106" s="1082"/>
      <c r="S106" s="1082"/>
      <c r="T106" s="1082"/>
      <c r="U106" s="1082"/>
      <c r="V106" s="1082"/>
      <c r="W106" s="1082"/>
      <c r="X106" s="1083"/>
    </row>
    <row r="107" spans="1:24" x14ac:dyDescent="0.15">
      <c r="B107" s="383" t="s">
        <v>911</v>
      </c>
      <c r="C107" s="411" t="s">
        <v>911</v>
      </c>
      <c r="D107" s="1178" t="s">
        <v>912</v>
      </c>
      <c r="E107" s="1178"/>
      <c r="F107" s="1178"/>
      <c r="G107" s="1178"/>
      <c r="H107" s="1065"/>
      <c r="I107" s="1059"/>
      <c r="J107" s="1082"/>
      <c r="K107" s="1083"/>
      <c r="L107" s="1059"/>
      <c r="M107" s="1082"/>
      <c r="N107" s="1082"/>
      <c r="O107" s="1082"/>
      <c r="P107" s="1082"/>
      <c r="Q107" s="1082"/>
      <c r="R107" s="1082"/>
      <c r="S107" s="1082"/>
      <c r="T107" s="1082"/>
      <c r="U107" s="1082"/>
      <c r="V107" s="1082"/>
      <c r="W107" s="1082"/>
      <c r="X107" s="1083"/>
    </row>
    <row r="108" spans="1:24" x14ac:dyDescent="0.15">
      <c r="B108" s="383"/>
      <c r="C108" s="411" t="s">
        <v>913</v>
      </c>
      <c r="D108" s="1178"/>
      <c r="E108" s="1178"/>
      <c r="F108" s="1178"/>
      <c r="G108" s="1178"/>
      <c r="H108" s="1065"/>
      <c r="I108" s="1059"/>
      <c r="J108" s="1082"/>
      <c r="K108" s="1083"/>
      <c r="L108" s="1059"/>
      <c r="M108" s="1082"/>
      <c r="N108" s="1082"/>
      <c r="O108" s="1082"/>
      <c r="P108" s="1082"/>
      <c r="Q108" s="1082"/>
      <c r="R108" s="1082"/>
      <c r="S108" s="1082"/>
      <c r="T108" s="1082"/>
      <c r="U108" s="1082"/>
      <c r="V108" s="1082"/>
      <c r="W108" s="1082"/>
      <c r="X108" s="1083"/>
    </row>
    <row r="109" spans="1:24" x14ac:dyDescent="0.15">
      <c r="B109" s="383"/>
      <c r="C109" s="412"/>
      <c r="D109" s="1178" t="s">
        <v>914</v>
      </c>
      <c r="E109" s="1178"/>
      <c r="F109" s="1178"/>
      <c r="G109" s="1178"/>
      <c r="H109" s="1065"/>
      <c r="I109" s="1059"/>
      <c r="J109" s="1082"/>
      <c r="K109" s="1083"/>
      <c r="L109" s="1059"/>
      <c r="M109" s="1082"/>
      <c r="N109" s="1082"/>
      <c r="O109" s="1082"/>
      <c r="P109" s="1082"/>
      <c r="Q109" s="1082"/>
      <c r="R109" s="1082"/>
      <c r="S109" s="1082"/>
      <c r="T109" s="1082"/>
      <c r="U109" s="1082"/>
      <c r="V109" s="1082"/>
      <c r="W109" s="1082"/>
      <c r="X109" s="1083"/>
    </row>
    <row r="110" spans="1:24" x14ac:dyDescent="0.15">
      <c r="B110" s="383"/>
      <c r="C110" s="413" t="s">
        <v>915</v>
      </c>
      <c r="D110" s="1178" t="s">
        <v>916</v>
      </c>
      <c r="E110" s="1178"/>
      <c r="F110" s="1178"/>
      <c r="G110" s="1178"/>
      <c r="H110" s="1065"/>
      <c r="I110" s="1059"/>
      <c r="J110" s="1082"/>
      <c r="K110" s="1083"/>
      <c r="L110" s="1059"/>
      <c r="M110" s="1082"/>
      <c r="N110" s="1082"/>
      <c r="O110" s="1082"/>
      <c r="P110" s="1082"/>
      <c r="Q110" s="1082"/>
      <c r="R110" s="1082"/>
      <c r="S110" s="1082"/>
      <c r="T110" s="1082"/>
      <c r="U110" s="1082"/>
      <c r="V110" s="1082"/>
      <c r="W110" s="1082"/>
      <c r="X110" s="1083"/>
    </row>
    <row r="111" spans="1:24" x14ac:dyDescent="0.15">
      <c r="B111" s="383"/>
      <c r="C111" s="411" t="s">
        <v>917</v>
      </c>
      <c r="D111" s="1178" t="s">
        <v>918</v>
      </c>
      <c r="E111" s="1178"/>
      <c r="F111" s="1178"/>
      <c r="G111" s="1178"/>
      <c r="H111" s="1065"/>
      <c r="I111" s="1059"/>
      <c r="J111" s="1082"/>
      <c r="K111" s="1083"/>
      <c r="L111" s="1059"/>
      <c r="M111" s="1082"/>
      <c r="N111" s="1082"/>
      <c r="O111" s="1082"/>
      <c r="P111" s="1082"/>
      <c r="Q111" s="1082"/>
      <c r="R111" s="1082"/>
      <c r="S111" s="1082"/>
      <c r="T111" s="1082"/>
      <c r="U111" s="1082"/>
      <c r="V111" s="1082"/>
      <c r="W111" s="1082"/>
      <c r="X111" s="1083"/>
    </row>
    <row r="112" spans="1:24" x14ac:dyDescent="0.15">
      <c r="B112" s="383" t="s">
        <v>913</v>
      </c>
      <c r="C112" s="411" t="s">
        <v>919</v>
      </c>
      <c r="D112" s="1178" t="s">
        <v>920</v>
      </c>
      <c r="E112" s="1178"/>
      <c r="F112" s="1178"/>
      <c r="G112" s="1178"/>
      <c r="H112" s="1065"/>
      <c r="I112" s="1059"/>
      <c r="J112" s="1082"/>
      <c r="K112" s="1083"/>
      <c r="L112" s="1059"/>
      <c r="M112" s="1082"/>
      <c r="N112" s="1082"/>
      <c r="O112" s="1082"/>
      <c r="P112" s="1082"/>
      <c r="Q112" s="1082"/>
      <c r="R112" s="1082"/>
      <c r="S112" s="1082"/>
      <c r="T112" s="1082"/>
      <c r="U112" s="1082"/>
      <c r="V112" s="1082"/>
      <c r="W112" s="1082"/>
      <c r="X112" s="1083"/>
    </row>
    <row r="113" spans="2:24" x14ac:dyDescent="0.15">
      <c r="B113" s="383"/>
      <c r="C113" s="411" t="s">
        <v>911</v>
      </c>
      <c r="D113" s="1178"/>
      <c r="E113" s="1178"/>
      <c r="F113" s="1178"/>
      <c r="G113" s="1178"/>
      <c r="H113" s="1065"/>
      <c r="I113" s="1059"/>
      <c r="J113" s="1082"/>
      <c r="K113" s="1083"/>
      <c r="L113" s="1059"/>
      <c r="M113" s="1082"/>
      <c r="N113" s="1082"/>
      <c r="O113" s="1082"/>
      <c r="P113" s="1082"/>
      <c r="Q113" s="1082"/>
      <c r="R113" s="1082"/>
      <c r="S113" s="1082"/>
      <c r="T113" s="1082"/>
      <c r="U113" s="1082"/>
      <c r="V113" s="1082"/>
      <c r="W113" s="1082"/>
      <c r="X113" s="1083"/>
    </row>
    <row r="114" spans="2:24" x14ac:dyDescent="0.15">
      <c r="B114" s="383"/>
      <c r="C114" s="412" t="s">
        <v>913</v>
      </c>
      <c r="D114" s="1178" t="s">
        <v>914</v>
      </c>
      <c r="E114" s="1178"/>
      <c r="F114" s="1178"/>
      <c r="G114" s="1178"/>
      <c r="H114" s="1065"/>
      <c r="I114" s="1059"/>
      <c r="J114" s="1082"/>
      <c r="K114" s="1083"/>
      <c r="L114" s="1059"/>
      <c r="M114" s="1082"/>
      <c r="N114" s="1082"/>
      <c r="O114" s="1082"/>
      <c r="P114" s="1082"/>
      <c r="Q114" s="1082"/>
      <c r="R114" s="1082"/>
      <c r="S114" s="1082"/>
      <c r="T114" s="1082"/>
      <c r="U114" s="1082"/>
      <c r="V114" s="1082"/>
      <c r="W114" s="1082"/>
      <c r="X114" s="1083"/>
    </row>
    <row r="115" spans="2:24" ht="12.75" thickBot="1" x14ac:dyDescent="0.2">
      <c r="B115" s="387"/>
      <c r="C115" s="1206" t="s">
        <v>921</v>
      </c>
      <c r="D115" s="1206"/>
      <c r="E115" s="1206"/>
      <c r="F115" s="1206"/>
      <c r="G115" s="1206"/>
      <c r="H115" s="1212"/>
      <c r="I115" s="1219"/>
      <c r="J115" s="1210"/>
      <c r="K115" s="1220"/>
      <c r="L115" s="1219"/>
      <c r="M115" s="1210"/>
      <c r="N115" s="1210"/>
      <c r="O115" s="1210"/>
      <c r="P115" s="1210"/>
      <c r="Q115" s="1210"/>
      <c r="R115" s="1210"/>
      <c r="S115" s="1210"/>
      <c r="T115" s="1210"/>
      <c r="U115" s="1210"/>
      <c r="V115" s="1210"/>
      <c r="W115" s="1210"/>
      <c r="X115" s="1220"/>
    </row>
    <row r="116" spans="2:24" ht="12.75" thickTop="1" x14ac:dyDescent="0.15">
      <c r="B116" s="414"/>
      <c r="C116" s="1221" t="s">
        <v>923</v>
      </c>
      <c r="D116" s="1221"/>
      <c r="E116" s="1221"/>
      <c r="F116" s="1222"/>
      <c r="G116" s="1222"/>
      <c r="H116" s="1223"/>
      <c r="I116" s="1224"/>
      <c r="J116" s="1225"/>
      <c r="K116" s="1226"/>
      <c r="L116" s="1224"/>
      <c r="M116" s="1225"/>
      <c r="N116" s="1225"/>
      <c r="O116" s="1225"/>
      <c r="P116" s="1225"/>
      <c r="Q116" s="1225"/>
      <c r="R116" s="1225"/>
      <c r="S116" s="1225"/>
      <c r="T116" s="1225"/>
      <c r="U116" s="1225"/>
      <c r="V116" s="1225"/>
      <c r="W116" s="1225"/>
      <c r="X116" s="1226"/>
    </row>
    <row r="117" spans="2:24" x14ac:dyDescent="0.15">
      <c r="B117" s="383"/>
      <c r="C117" s="374"/>
      <c r="D117" s="400"/>
      <c r="E117" s="401"/>
      <c r="F117" s="1178" t="s">
        <v>924</v>
      </c>
      <c r="G117" s="1178"/>
      <c r="H117" s="1065"/>
      <c r="I117" s="1059"/>
      <c r="J117" s="1082"/>
      <c r="K117" s="1083"/>
      <c r="L117" s="1059"/>
      <c r="M117" s="1082"/>
      <c r="N117" s="1082"/>
      <c r="O117" s="1082"/>
      <c r="P117" s="1082"/>
      <c r="Q117" s="1082"/>
      <c r="R117" s="1082"/>
      <c r="S117" s="1082"/>
      <c r="T117" s="1082"/>
      <c r="U117" s="1082"/>
      <c r="V117" s="1082"/>
      <c r="W117" s="1082"/>
      <c r="X117" s="1083"/>
    </row>
    <row r="118" spans="2:24" x14ac:dyDescent="0.15">
      <c r="B118" s="383"/>
      <c r="C118" s="374" t="s">
        <v>925</v>
      </c>
      <c r="D118" s="400"/>
      <c r="E118" s="401"/>
      <c r="F118" s="1178" t="s">
        <v>926</v>
      </c>
      <c r="G118" s="1178"/>
      <c r="H118" s="1065"/>
      <c r="I118" s="1059"/>
      <c r="J118" s="1082"/>
      <c r="K118" s="1083"/>
      <c r="L118" s="1059"/>
      <c r="M118" s="1082"/>
      <c r="N118" s="1082"/>
      <c r="O118" s="1082"/>
      <c r="P118" s="1082"/>
      <c r="Q118" s="1082"/>
      <c r="R118" s="1082"/>
      <c r="S118" s="1082"/>
      <c r="T118" s="1082"/>
      <c r="U118" s="1082"/>
      <c r="V118" s="1082"/>
      <c r="W118" s="1082"/>
      <c r="X118" s="1083"/>
    </row>
    <row r="119" spans="2:24" x14ac:dyDescent="0.15">
      <c r="B119" s="383"/>
      <c r="C119" s="375"/>
      <c r="D119" s="390"/>
      <c r="E119" s="391"/>
      <c r="F119" s="1062" t="s">
        <v>927</v>
      </c>
      <c r="G119" s="1063"/>
      <c r="H119" s="1208"/>
      <c r="I119" s="1059"/>
      <c r="J119" s="1082"/>
      <c r="K119" s="1083"/>
      <c r="L119" s="1059"/>
      <c r="M119" s="1082"/>
      <c r="N119" s="1082"/>
      <c r="O119" s="1082"/>
      <c r="P119" s="1082"/>
      <c r="Q119" s="1082"/>
      <c r="R119" s="1082"/>
      <c r="S119" s="1082"/>
      <c r="T119" s="1082"/>
      <c r="U119" s="1082"/>
      <c r="V119" s="1082"/>
      <c r="W119" s="1082"/>
      <c r="X119" s="1083"/>
    </row>
    <row r="120" spans="2:24" x14ac:dyDescent="0.15">
      <c r="B120" s="383"/>
      <c r="C120" s="393"/>
      <c r="D120" s="394"/>
      <c r="E120" s="395"/>
      <c r="F120" s="1178" t="s">
        <v>928</v>
      </c>
      <c r="G120" s="1178"/>
      <c r="H120" s="1065"/>
      <c r="I120" s="1059"/>
      <c r="J120" s="1082"/>
      <c r="K120" s="1083"/>
      <c r="L120" s="1059"/>
      <c r="M120" s="1082"/>
      <c r="N120" s="1082"/>
      <c r="O120" s="1082"/>
      <c r="P120" s="1082"/>
      <c r="Q120" s="1082"/>
      <c r="R120" s="1082"/>
      <c r="S120" s="1082"/>
      <c r="T120" s="1082"/>
      <c r="U120" s="1082"/>
      <c r="V120" s="1082"/>
      <c r="W120" s="1082"/>
      <c r="X120" s="1083"/>
    </row>
    <row r="121" spans="2:24" x14ac:dyDescent="0.15">
      <c r="B121" s="383" t="s">
        <v>929</v>
      </c>
      <c r="C121" s="374" t="s">
        <v>930</v>
      </c>
      <c r="D121" s="400"/>
      <c r="E121" s="401"/>
      <c r="F121" s="1178" t="s">
        <v>931</v>
      </c>
      <c r="G121" s="1178"/>
      <c r="H121" s="1065"/>
      <c r="I121" s="1059"/>
      <c r="J121" s="1082"/>
      <c r="K121" s="1083"/>
      <c r="L121" s="1059"/>
      <c r="M121" s="1082"/>
      <c r="N121" s="1082"/>
      <c r="O121" s="1082"/>
      <c r="P121" s="1082"/>
      <c r="Q121" s="1082"/>
      <c r="R121" s="1082"/>
      <c r="S121" s="1082"/>
      <c r="T121" s="1082"/>
      <c r="U121" s="1082"/>
      <c r="V121" s="1082"/>
      <c r="W121" s="1082"/>
      <c r="X121" s="1083"/>
    </row>
    <row r="122" spans="2:24" x14ac:dyDescent="0.15">
      <c r="B122" s="383"/>
      <c r="C122" s="375"/>
      <c r="D122" s="390"/>
      <c r="E122" s="391"/>
      <c r="F122" s="1062" t="s">
        <v>927</v>
      </c>
      <c r="G122" s="1063"/>
      <c r="H122" s="1208"/>
      <c r="I122" s="1059"/>
      <c r="J122" s="1082"/>
      <c r="K122" s="1083"/>
      <c r="L122" s="1059"/>
      <c r="M122" s="1082"/>
      <c r="N122" s="1082"/>
      <c r="O122" s="1082"/>
      <c r="P122" s="1082"/>
      <c r="Q122" s="1082"/>
      <c r="R122" s="1082"/>
      <c r="S122" s="1082"/>
      <c r="T122" s="1082"/>
      <c r="U122" s="1082"/>
      <c r="V122" s="1082"/>
      <c r="W122" s="1082"/>
      <c r="X122" s="1083"/>
    </row>
    <row r="123" spans="2:24" x14ac:dyDescent="0.15">
      <c r="B123" s="383"/>
      <c r="C123" s="1178" t="s">
        <v>932</v>
      </c>
      <c r="D123" s="1178"/>
      <c r="E123" s="1178"/>
      <c r="F123" s="1178"/>
      <c r="G123" s="1178"/>
      <c r="H123" s="1065"/>
      <c r="I123" s="1059"/>
      <c r="J123" s="1082"/>
      <c r="K123" s="1083"/>
      <c r="L123" s="1059"/>
      <c r="M123" s="1082"/>
      <c r="N123" s="1082"/>
      <c r="O123" s="1082"/>
      <c r="P123" s="1082"/>
      <c r="Q123" s="1082"/>
      <c r="R123" s="1082"/>
      <c r="S123" s="1082"/>
      <c r="T123" s="1082"/>
      <c r="U123" s="1082"/>
      <c r="V123" s="1082"/>
      <c r="W123" s="1082"/>
      <c r="X123" s="1083"/>
    </row>
    <row r="124" spans="2:24" x14ac:dyDescent="0.15">
      <c r="B124" s="383"/>
      <c r="C124" s="1178" t="s">
        <v>933</v>
      </c>
      <c r="D124" s="1178"/>
      <c r="E124" s="1178"/>
      <c r="F124" s="1178"/>
      <c r="G124" s="1178"/>
      <c r="H124" s="1065"/>
      <c r="I124" s="1059"/>
      <c r="J124" s="1082"/>
      <c r="K124" s="1083"/>
      <c r="L124" s="1059"/>
      <c r="M124" s="1082"/>
      <c r="N124" s="1082"/>
      <c r="O124" s="1082"/>
      <c r="P124" s="1082"/>
      <c r="Q124" s="1082"/>
      <c r="R124" s="1082"/>
      <c r="S124" s="1082"/>
      <c r="T124" s="1082"/>
      <c r="U124" s="1082"/>
      <c r="V124" s="1082"/>
      <c r="W124" s="1082"/>
      <c r="X124" s="1083"/>
    </row>
    <row r="125" spans="2:24" x14ac:dyDescent="0.15">
      <c r="B125" s="383"/>
      <c r="C125" s="1178" t="s">
        <v>934</v>
      </c>
      <c r="D125" s="1178"/>
      <c r="E125" s="1178"/>
      <c r="F125" s="1178"/>
      <c r="G125" s="1178"/>
      <c r="H125" s="1065"/>
      <c r="I125" s="1059"/>
      <c r="J125" s="1082"/>
      <c r="K125" s="1083"/>
      <c r="L125" s="1059"/>
      <c r="M125" s="1082"/>
      <c r="N125" s="1082"/>
      <c r="O125" s="1082"/>
      <c r="P125" s="1082"/>
      <c r="Q125" s="1082"/>
      <c r="R125" s="1082"/>
      <c r="S125" s="1082"/>
      <c r="T125" s="1082"/>
      <c r="U125" s="1082"/>
      <c r="V125" s="1082"/>
      <c r="W125" s="1082"/>
      <c r="X125" s="1083"/>
    </row>
    <row r="126" spans="2:24" x14ac:dyDescent="0.15">
      <c r="B126" s="383"/>
      <c r="C126" s="1178" t="s">
        <v>935</v>
      </c>
      <c r="D126" s="1178"/>
      <c r="E126" s="1178"/>
      <c r="F126" s="1178"/>
      <c r="G126" s="1178"/>
      <c r="H126" s="1065"/>
      <c r="I126" s="1059"/>
      <c r="J126" s="1082"/>
      <c r="K126" s="1083"/>
      <c r="L126" s="1059"/>
      <c r="M126" s="1082"/>
      <c r="N126" s="1082"/>
      <c r="O126" s="1082"/>
      <c r="P126" s="1082"/>
      <c r="Q126" s="1082"/>
      <c r="R126" s="1082"/>
      <c r="S126" s="1082"/>
      <c r="T126" s="1082"/>
      <c r="U126" s="1082"/>
      <c r="V126" s="1082"/>
      <c r="W126" s="1082"/>
      <c r="X126" s="1083"/>
    </row>
    <row r="127" spans="2:24" x14ac:dyDescent="0.15">
      <c r="B127" s="383"/>
      <c r="C127" s="1178" t="s">
        <v>936</v>
      </c>
      <c r="D127" s="1178"/>
      <c r="E127" s="1178"/>
      <c r="F127" s="1178"/>
      <c r="G127" s="1178"/>
      <c r="H127" s="1065"/>
      <c r="I127" s="1059"/>
      <c r="J127" s="1082"/>
      <c r="K127" s="1083"/>
      <c r="L127" s="1059"/>
      <c r="M127" s="1082"/>
      <c r="N127" s="1082"/>
      <c r="O127" s="1082"/>
      <c r="P127" s="1082"/>
      <c r="Q127" s="1082"/>
      <c r="R127" s="1082"/>
      <c r="S127" s="1082"/>
      <c r="T127" s="1082"/>
      <c r="U127" s="1082"/>
      <c r="V127" s="1082"/>
      <c r="W127" s="1082"/>
      <c r="X127" s="1083"/>
    </row>
    <row r="128" spans="2:24" x14ac:dyDescent="0.15">
      <c r="B128" s="383"/>
      <c r="C128" s="1178" t="s">
        <v>937</v>
      </c>
      <c r="D128" s="1178"/>
      <c r="E128" s="1178"/>
      <c r="F128" s="1178"/>
      <c r="G128" s="1178"/>
      <c r="H128" s="1065"/>
      <c r="I128" s="1059"/>
      <c r="J128" s="1082"/>
      <c r="K128" s="1083"/>
      <c r="L128" s="1059"/>
      <c r="M128" s="1082"/>
      <c r="N128" s="1082"/>
      <c r="O128" s="1082"/>
      <c r="P128" s="1082"/>
      <c r="Q128" s="1082"/>
      <c r="R128" s="1082"/>
      <c r="S128" s="1082"/>
      <c r="T128" s="1082"/>
      <c r="U128" s="1082"/>
      <c r="V128" s="1082"/>
      <c r="W128" s="1082"/>
      <c r="X128" s="1083"/>
    </row>
    <row r="129" spans="1:24" x14ac:dyDescent="0.15">
      <c r="B129" s="383"/>
      <c r="C129" s="1178" t="s">
        <v>938</v>
      </c>
      <c r="D129" s="1178"/>
      <c r="E129" s="1178"/>
      <c r="F129" s="1178"/>
      <c r="G129" s="1178"/>
      <c r="H129" s="1065"/>
      <c r="I129" s="1059"/>
      <c r="J129" s="1082"/>
      <c r="K129" s="1083"/>
      <c r="L129" s="1059"/>
      <c r="M129" s="1082"/>
      <c r="N129" s="1082"/>
      <c r="O129" s="1082"/>
      <c r="P129" s="1082"/>
      <c r="Q129" s="1082"/>
      <c r="R129" s="1082"/>
      <c r="S129" s="1082"/>
      <c r="T129" s="1082"/>
      <c r="U129" s="1082"/>
      <c r="V129" s="1082"/>
      <c r="W129" s="1082"/>
      <c r="X129" s="1083"/>
    </row>
    <row r="130" spans="1:24" x14ac:dyDescent="0.15">
      <c r="B130" s="383" t="s">
        <v>939</v>
      </c>
      <c r="C130" s="1178" t="s">
        <v>940</v>
      </c>
      <c r="D130" s="1178"/>
      <c r="E130" s="1178"/>
      <c r="F130" s="1178"/>
      <c r="G130" s="1178"/>
      <c r="H130" s="1065"/>
      <c r="I130" s="1059"/>
      <c r="J130" s="1082"/>
      <c r="K130" s="1083"/>
      <c r="L130" s="1059"/>
      <c r="M130" s="1082"/>
      <c r="N130" s="1082"/>
      <c r="O130" s="1082"/>
      <c r="P130" s="1082"/>
      <c r="Q130" s="1082"/>
      <c r="R130" s="1082"/>
      <c r="S130" s="1082"/>
      <c r="T130" s="1082"/>
      <c r="U130" s="1082"/>
      <c r="V130" s="1082"/>
      <c r="W130" s="1082"/>
      <c r="X130" s="1083"/>
    </row>
    <row r="131" spans="1:24" x14ac:dyDescent="0.15">
      <c r="B131" s="383"/>
      <c r="C131" s="1178" t="s">
        <v>941</v>
      </c>
      <c r="D131" s="1178"/>
      <c r="E131" s="1178"/>
      <c r="F131" s="1207"/>
      <c r="G131" s="1207"/>
      <c r="H131" s="1227"/>
      <c r="I131" s="1059"/>
      <c r="J131" s="1082"/>
      <c r="K131" s="1083"/>
      <c r="L131" s="1059"/>
      <c r="M131" s="1082"/>
      <c r="N131" s="1082"/>
      <c r="O131" s="1082"/>
      <c r="P131" s="1082"/>
      <c r="Q131" s="1082"/>
      <c r="R131" s="1082"/>
      <c r="S131" s="1082"/>
      <c r="T131" s="1082"/>
      <c r="U131" s="1082"/>
      <c r="V131" s="1082"/>
      <c r="W131" s="1082"/>
      <c r="X131" s="1083"/>
    </row>
    <row r="132" spans="1:24" x14ac:dyDescent="0.15">
      <c r="B132" s="383"/>
      <c r="C132" s="393"/>
      <c r="D132" s="394"/>
      <c r="E132" s="395"/>
      <c r="F132" s="1178" t="s">
        <v>942</v>
      </c>
      <c r="G132" s="1178"/>
      <c r="H132" s="1065"/>
      <c r="I132" s="1059"/>
      <c r="J132" s="1082"/>
      <c r="K132" s="1083"/>
      <c r="L132" s="1059"/>
      <c r="M132" s="1082"/>
      <c r="N132" s="1082"/>
      <c r="O132" s="1082"/>
      <c r="P132" s="1082"/>
      <c r="Q132" s="1082"/>
      <c r="R132" s="1082"/>
      <c r="S132" s="1082"/>
      <c r="T132" s="1082"/>
      <c r="U132" s="1082"/>
      <c r="V132" s="1082"/>
      <c r="W132" s="1082"/>
      <c r="X132" s="1083"/>
    </row>
    <row r="133" spans="1:24" x14ac:dyDescent="0.15">
      <c r="B133" s="383"/>
      <c r="C133" s="374" t="s">
        <v>943</v>
      </c>
      <c r="D133" s="400"/>
      <c r="E133" s="401"/>
      <c r="F133" s="1178" t="s">
        <v>944</v>
      </c>
      <c r="G133" s="1178"/>
      <c r="H133" s="1065"/>
      <c r="I133" s="1059"/>
      <c r="J133" s="1082"/>
      <c r="K133" s="1083"/>
      <c r="L133" s="1059"/>
      <c r="M133" s="1082"/>
      <c r="N133" s="1082"/>
      <c r="O133" s="1082"/>
      <c r="P133" s="1082"/>
      <c r="Q133" s="1082"/>
      <c r="R133" s="1082"/>
      <c r="S133" s="1082"/>
      <c r="T133" s="1082"/>
      <c r="U133" s="1082"/>
      <c r="V133" s="1082"/>
      <c r="W133" s="1082"/>
      <c r="X133" s="1083"/>
    </row>
    <row r="134" spans="1:24" x14ac:dyDescent="0.15">
      <c r="B134" s="383"/>
      <c r="C134" s="374"/>
      <c r="D134" s="400"/>
      <c r="E134" s="401"/>
      <c r="F134" s="1178" t="s">
        <v>945</v>
      </c>
      <c r="G134" s="1178"/>
      <c r="H134" s="1065"/>
      <c r="I134" s="1059"/>
      <c r="J134" s="1082"/>
      <c r="K134" s="1083"/>
      <c r="L134" s="1059"/>
      <c r="M134" s="1082"/>
      <c r="N134" s="1082"/>
      <c r="O134" s="1082"/>
      <c r="P134" s="1082"/>
      <c r="Q134" s="1082"/>
      <c r="R134" s="1082"/>
      <c r="S134" s="1082"/>
      <c r="T134" s="1082"/>
      <c r="U134" s="1082"/>
      <c r="V134" s="1082"/>
      <c r="W134" s="1082"/>
      <c r="X134" s="1083"/>
    </row>
    <row r="135" spans="1:24" x14ac:dyDescent="0.15">
      <c r="B135" s="383"/>
      <c r="C135" s="375"/>
      <c r="D135" s="390"/>
      <c r="E135" s="391"/>
      <c r="F135" s="1062" t="s">
        <v>927</v>
      </c>
      <c r="G135" s="1063"/>
      <c r="H135" s="1208"/>
      <c r="I135" s="1059"/>
      <c r="J135" s="1082"/>
      <c r="K135" s="1083"/>
      <c r="L135" s="1059"/>
      <c r="M135" s="1082"/>
      <c r="N135" s="1082"/>
      <c r="O135" s="1082"/>
      <c r="P135" s="1082"/>
      <c r="Q135" s="1082"/>
      <c r="R135" s="1082"/>
      <c r="S135" s="1082"/>
      <c r="T135" s="1082"/>
      <c r="U135" s="1082"/>
      <c r="V135" s="1082"/>
      <c r="W135" s="1082"/>
      <c r="X135" s="1083"/>
    </row>
    <row r="136" spans="1:24" x14ac:dyDescent="0.15">
      <c r="B136" s="383"/>
      <c r="C136" s="1178" t="s">
        <v>946</v>
      </c>
      <c r="D136" s="1178"/>
      <c r="E136" s="1178"/>
      <c r="F136" s="1178"/>
      <c r="G136" s="1178"/>
      <c r="H136" s="1065"/>
      <c r="I136" s="1059"/>
      <c r="J136" s="1082"/>
      <c r="K136" s="1083"/>
      <c r="L136" s="1059"/>
      <c r="M136" s="1082"/>
      <c r="N136" s="1082"/>
      <c r="O136" s="1082"/>
      <c r="P136" s="1082"/>
      <c r="Q136" s="1082"/>
      <c r="R136" s="1082"/>
      <c r="S136" s="1082"/>
      <c r="T136" s="1082"/>
      <c r="U136" s="1082"/>
      <c r="V136" s="1082"/>
      <c r="W136" s="1082"/>
      <c r="X136" s="1083"/>
    </row>
    <row r="137" spans="1:24" x14ac:dyDescent="0.15">
      <c r="B137" s="383"/>
      <c r="C137" s="1178" t="s">
        <v>947</v>
      </c>
      <c r="D137" s="1178"/>
      <c r="E137" s="1178"/>
      <c r="F137" s="1178"/>
      <c r="G137" s="1178"/>
      <c r="H137" s="1065"/>
      <c r="I137" s="1059"/>
      <c r="J137" s="1082"/>
      <c r="K137" s="1083"/>
      <c r="L137" s="1059"/>
      <c r="M137" s="1082"/>
      <c r="N137" s="1082"/>
      <c r="O137" s="1082"/>
      <c r="P137" s="1082"/>
      <c r="Q137" s="1082"/>
      <c r="R137" s="1082"/>
      <c r="S137" s="1082"/>
      <c r="T137" s="1082"/>
      <c r="U137" s="1082"/>
      <c r="V137" s="1082"/>
      <c r="W137" s="1082"/>
      <c r="X137" s="1083"/>
    </row>
    <row r="138" spans="1:24" x14ac:dyDescent="0.15">
      <c r="B138" s="383"/>
      <c r="C138" s="1178" t="s">
        <v>948</v>
      </c>
      <c r="D138" s="1178"/>
      <c r="E138" s="1178"/>
      <c r="F138" s="1178"/>
      <c r="G138" s="1178"/>
      <c r="H138" s="1065"/>
      <c r="I138" s="1059"/>
      <c r="J138" s="1082"/>
      <c r="K138" s="1083"/>
      <c r="L138" s="1059"/>
      <c r="M138" s="1082"/>
      <c r="N138" s="1082"/>
      <c r="O138" s="1082"/>
      <c r="P138" s="1082"/>
      <c r="Q138" s="1082"/>
      <c r="R138" s="1082"/>
      <c r="S138" s="1082"/>
      <c r="T138" s="1082"/>
      <c r="U138" s="1082"/>
      <c r="V138" s="1082"/>
      <c r="W138" s="1082"/>
      <c r="X138" s="1083"/>
    </row>
    <row r="139" spans="1:24" x14ac:dyDescent="0.15">
      <c r="B139" s="383"/>
      <c r="C139" s="1178" t="s">
        <v>949</v>
      </c>
      <c r="D139" s="1178"/>
      <c r="E139" s="1178"/>
      <c r="F139" s="1178"/>
      <c r="G139" s="1178"/>
      <c r="H139" s="1065"/>
      <c r="I139" s="1059"/>
      <c r="J139" s="1082"/>
      <c r="K139" s="1083"/>
      <c r="L139" s="1059"/>
      <c r="M139" s="1082"/>
      <c r="N139" s="1082"/>
      <c r="O139" s="1082"/>
      <c r="P139" s="1082"/>
      <c r="Q139" s="1082"/>
      <c r="R139" s="1082"/>
      <c r="S139" s="1082"/>
      <c r="T139" s="1082"/>
      <c r="U139" s="1082"/>
      <c r="V139" s="1082"/>
      <c r="W139" s="1082"/>
      <c r="X139" s="1083"/>
    </row>
    <row r="140" spans="1:24" ht="12.75" thickBot="1" x14ac:dyDescent="0.2">
      <c r="B140" s="387"/>
      <c r="C140" s="1212" t="s">
        <v>950</v>
      </c>
      <c r="D140" s="1213"/>
      <c r="E140" s="1213"/>
      <c r="F140" s="1213"/>
      <c r="G140" s="1213"/>
      <c r="H140" s="1214"/>
      <c r="I140" s="1219"/>
      <c r="J140" s="1210"/>
      <c r="K140" s="1220"/>
      <c r="L140" s="1219"/>
      <c r="M140" s="1210"/>
      <c r="N140" s="1210"/>
      <c r="O140" s="1210"/>
      <c r="P140" s="1210"/>
      <c r="Q140" s="1210"/>
      <c r="R140" s="1210"/>
      <c r="S140" s="1210"/>
      <c r="T140" s="1210"/>
      <c r="U140" s="1210"/>
      <c r="V140" s="1210"/>
      <c r="W140" s="1210"/>
      <c r="X140" s="1220"/>
    </row>
    <row r="141" spans="1:24" ht="13.5" thickTop="1" thickBot="1" x14ac:dyDescent="0.2">
      <c r="B141" s="1215" t="s">
        <v>951</v>
      </c>
      <c r="C141" s="1216"/>
      <c r="D141" s="1216"/>
      <c r="E141" s="1216"/>
      <c r="F141" s="1216"/>
      <c r="G141" s="1216"/>
      <c r="H141" s="1216"/>
      <c r="I141" s="1233"/>
      <c r="J141" s="1234"/>
      <c r="K141" s="1235"/>
      <c r="L141" s="1233"/>
      <c r="M141" s="1234"/>
      <c r="N141" s="1234"/>
      <c r="O141" s="1234"/>
      <c r="P141" s="1234"/>
      <c r="Q141" s="1234"/>
      <c r="R141" s="1234"/>
      <c r="S141" s="1234"/>
      <c r="T141" s="1234"/>
      <c r="U141" s="1234"/>
      <c r="V141" s="1234"/>
      <c r="W141" s="1234"/>
      <c r="X141" s="1235"/>
    </row>
    <row r="144" spans="1:24" x14ac:dyDescent="0.15">
      <c r="A144" s="370" t="s">
        <v>957</v>
      </c>
    </row>
    <row r="145" spans="1:23" x14ac:dyDescent="0.15">
      <c r="A145" s="370" t="s">
        <v>900</v>
      </c>
    </row>
    <row r="146" spans="1:23" ht="12.75" thickBot="1" x14ac:dyDescent="0.2">
      <c r="A146" s="370" t="s">
        <v>958</v>
      </c>
    </row>
    <row r="147" spans="1:23" ht="12.75" thickBot="1" x14ac:dyDescent="0.2">
      <c r="B147" s="1191" t="s">
        <v>959</v>
      </c>
      <c r="C147" s="1055"/>
      <c r="D147" s="1055"/>
      <c r="E147" s="1055"/>
      <c r="F147" s="1055"/>
      <c r="G147" s="1055"/>
      <c r="H147" s="1055"/>
      <c r="I147" s="1055" t="s">
        <v>960</v>
      </c>
      <c r="J147" s="1055"/>
      <c r="K147" s="1055"/>
      <c r="L147" s="1055" t="s">
        <v>961</v>
      </c>
      <c r="M147" s="1055"/>
      <c r="N147" s="1055"/>
      <c r="O147" s="1055"/>
      <c r="P147" s="1157" t="s">
        <v>962</v>
      </c>
      <c r="Q147" s="1156"/>
      <c r="R147" s="1055" t="s">
        <v>963</v>
      </c>
      <c r="S147" s="1055"/>
      <c r="T147" s="1055"/>
      <c r="U147" s="1055"/>
      <c r="V147" s="1055"/>
      <c r="W147" s="1058"/>
    </row>
    <row r="148" spans="1:23" x14ac:dyDescent="0.15">
      <c r="B148" s="1228" t="s">
        <v>964</v>
      </c>
      <c r="C148" s="1194"/>
      <c r="D148" s="1194"/>
      <c r="E148" s="1194"/>
      <c r="F148" s="1194"/>
      <c r="G148" s="1194"/>
      <c r="H148" s="1194"/>
      <c r="I148" s="1229" t="s">
        <v>837</v>
      </c>
      <c r="J148" s="1229"/>
      <c r="K148" s="1229"/>
      <c r="L148" s="1194"/>
      <c r="M148" s="1194"/>
      <c r="N148" s="1194"/>
      <c r="O148" s="1194"/>
      <c r="P148" s="375"/>
      <c r="Q148" s="415" t="s">
        <v>965</v>
      </c>
      <c r="R148" s="1194" t="s">
        <v>966</v>
      </c>
      <c r="S148" s="1194"/>
      <c r="T148" s="1194"/>
      <c r="U148" s="1194"/>
      <c r="V148" s="1194"/>
      <c r="W148" s="1230"/>
    </row>
    <row r="149" spans="1:23" x14ac:dyDescent="0.15">
      <c r="B149" s="1231" t="s">
        <v>967</v>
      </c>
      <c r="C149" s="1178"/>
      <c r="D149" s="1178"/>
      <c r="E149" s="1178"/>
      <c r="F149" s="1178"/>
      <c r="G149" s="1178"/>
      <c r="H149" s="1178"/>
      <c r="I149" s="1205" t="s">
        <v>843</v>
      </c>
      <c r="J149" s="1205"/>
      <c r="K149" s="1205"/>
      <c r="L149" s="1178"/>
      <c r="M149" s="1178"/>
      <c r="N149" s="1178"/>
      <c r="O149" s="1178"/>
      <c r="P149" s="416"/>
      <c r="Q149" s="417" t="s">
        <v>965</v>
      </c>
      <c r="R149" s="1178" t="s">
        <v>966</v>
      </c>
      <c r="S149" s="1178"/>
      <c r="T149" s="1178"/>
      <c r="U149" s="1178"/>
      <c r="V149" s="1178"/>
      <c r="W149" s="1232"/>
    </row>
    <row r="150" spans="1:23" x14ac:dyDescent="0.15">
      <c r="B150" s="1231" t="s">
        <v>968</v>
      </c>
      <c r="C150" s="1178"/>
      <c r="D150" s="1178"/>
      <c r="E150" s="1178"/>
      <c r="F150" s="1178"/>
      <c r="G150" s="1178"/>
      <c r="H150" s="1178"/>
      <c r="I150" s="1205" t="s">
        <v>845</v>
      </c>
      <c r="J150" s="1205"/>
      <c r="K150" s="1205"/>
      <c r="L150" s="1178"/>
      <c r="M150" s="1178"/>
      <c r="N150" s="1178"/>
      <c r="O150" s="1178"/>
      <c r="P150" s="416"/>
      <c r="Q150" s="417" t="s">
        <v>965</v>
      </c>
      <c r="R150" s="1178" t="s">
        <v>966</v>
      </c>
      <c r="S150" s="1178"/>
      <c r="T150" s="1178"/>
      <c r="U150" s="1178"/>
      <c r="V150" s="1178"/>
      <c r="W150" s="1232"/>
    </row>
    <row r="151" spans="1:23" x14ac:dyDescent="0.15">
      <c r="B151" s="1231" t="s">
        <v>969</v>
      </c>
      <c r="C151" s="1178"/>
      <c r="D151" s="1178"/>
      <c r="E151" s="1178"/>
      <c r="F151" s="1178"/>
      <c r="G151" s="1178"/>
      <c r="H151" s="1178"/>
      <c r="I151" s="1205" t="s">
        <v>847</v>
      </c>
      <c r="J151" s="1205"/>
      <c r="K151" s="1205"/>
      <c r="L151" s="1178"/>
      <c r="M151" s="1178"/>
      <c r="N151" s="1178"/>
      <c r="O151" s="1178"/>
      <c r="P151" s="416"/>
      <c r="Q151" s="417" t="s">
        <v>965</v>
      </c>
      <c r="R151" s="1178" t="s">
        <v>966</v>
      </c>
      <c r="S151" s="1178"/>
      <c r="T151" s="1178"/>
      <c r="U151" s="1178"/>
      <c r="V151" s="1178"/>
      <c r="W151" s="1232"/>
    </row>
    <row r="152" spans="1:23" ht="12.75" thickBot="1" x14ac:dyDescent="0.2">
      <c r="B152" s="1236" t="s">
        <v>970</v>
      </c>
      <c r="C152" s="1237"/>
      <c r="D152" s="1237"/>
      <c r="E152" s="1237"/>
      <c r="F152" s="1237"/>
      <c r="G152" s="1237"/>
      <c r="H152" s="1237"/>
      <c r="I152" s="1206" t="s">
        <v>851</v>
      </c>
      <c r="J152" s="1206"/>
      <c r="K152" s="1206"/>
      <c r="L152" s="1237"/>
      <c r="M152" s="1237"/>
      <c r="N152" s="1237"/>
      <c r="O152" s="1237"/>
      <c r="P152" s="418"/>
      <c r="Q152" s="419" t="s">
        <v>965</v>
      </c>
      <c r="R152" s="1237" t="s">
        <v>966</v>
      </c>
      <c r="S152" s="1237"/>
      <c r="T152" s="1237"/>
      <c r="U152" s="1237"/>
      <c r="V152" s="1237"/>
      <c r="W152" s="1238"/>
    </row>
    <row r="153" spans="1:23" ht="12.75" thickTop="1" x14ac:dyDescent="0.15">
      <c r="B153" s="1243"/>
      <c r="C153" s="1244"/>
      <c r="D153" s="1244"/>
      <c r="E153" s="1244"/>
      <c r="F153" s="1244"/>
      <c r="G153" s="1244"/>
      <c r="H153" s="1245"/>
      <c r="I153" s="1223" t="s">
        <v>971</v>
      </c>
      <c r="J153" s="1244"/>
      <c r="K153" s="1245"/>
      <c r="L153" s="420"/>
      <c r="M153" s="421"/>
      <c r="N153" s="421"/>
      <c r="O153" s="422"/>
      <c r="P153" s="420"/>
      <c r="Q153" s="422"/>
      <c r="R153" s="420"/>
      <c r="S153" s="421"/>
      <c r="T153" s="421"/>
      <c r="U153" s="421"/>
      <c r="V153" s="421"/>
      <c r="W153" s="423"/>
    </row>
    <row r="154" spans="1:23" x14ac:dyDescent="0.15">
      <c r="B154" s="1116" t="s">
        <v>972</v>
      </c>
      <c r="C154" s="1117"/>
      <c r="D154" s="1117"/>
      <c r="E154" s="1117"/>
      <c r="F154" s="1117"/>
      <c r="G154" s="1117"/>
      <c r="H154" s="1118"/>
      <c r="I154" s="1119" t="s">
        <v>973</v>
      </c>
      <c r="J154" s="1120"/>
      <c r="K154" s="1121"/>
      <c r="L154" s="374"/>
      <c r="M154" s="400"/>
      <c r="N154" s="400"/>
      <c r="O154" s="401"/>
      <c r="P154" s="374"/>
      <c r="Q154" s="424" t="s">
        <v>974</v>
      </c>
      <c r="R154" s="374"/>
      <c r="S154" s="400"/>
      <c r="T154" s="400"/>
      <c r="U154" s="400"/>
      <c r="V154" s="400"/>
      <c r="W154" s="425"/>
    </row>
    <row r="155" spans="1:23" ht="12.75" thickBot="1" x14ac:dyDescent="0.2">
      <c r="B155" s="1239"/>
      <c r="C155" s="1180"/>
      <c r="D155" s="1180"/>
      <c r="E155" s="1180"/>
      <c r="F155" s="1180"/>
      <c r="G155" s="1180"/>
      <c r="H155" s="1182"/>
      <c r="I155" s="1240" t="s">
        <v>975</v>
      </c>
      <c r="J155" s="1241"/>
      <c r="K155" s="1242"/>
      <c r="L155" s="426"/>
      <c r="M155" s="427"/>
      <c r="N155" s="427"/>
      <c r="O155" s="428"/>
      <c r="P155" s="426"/>
      <c r="Q155" s="428"/>
      <c r="R155" s="426"/>
      <c r="S155" s="427"/>
      <c r="T155" s="427"/>
      <c r="U155" s="427"/>
      <c r="V155" s="427"/>
      <c r="W155" s="429"/>
    </row>
    <row r="157" spans="1:23" x14ac:dyDescent="0.15">
      <c r="A157" s="370" t="s">
        <v>976</v>
      </c>
    </row>
    <row r="158" spans="1:23" x14ac:dyDescent="0.15">
      <c r="A158" s="370" t="s">
        <v>900</v>
      </c>
    </row>
    <row r="159" spans="1:23" ht="12.75" thickBot="1" x14ac:dyDescent="0.2">
      <c r="A159" s="370" t="s">
        <v>977</v>
      </c>
    </row>
    <row r="160" spans="1:23" ht="12.75" thickBot="1" x14ac:dyDescent="0.2">
      <c r="B160" s="1191" t="s">
        <v>959</v>
      </c>
      <c r="C160" s="1055"/>
      <c r="D160" s="1055"/>
      <c r="E160" s="1055"/>
      <c r="F160" s="1055"/>
      <c r="G160" s="1055"/>
      <c r="H160" s="1157"/>
      <c r="I160" s="1055" t="s">
        <v>960</v>
      </c>
      <c r="J160" s="1055"/>
      <c r="K160" s="1055"/>
      <c r="L160" s="1157" t="s">
        <v>961</v>
      </c>
      <c r="M160" s="1155"/>
      <c r="N160" s="1155"/>
      <c r="O160" s="1156"/>
      <c r="P160" s="1157" t="s">
        <v>962</v>
      </c>
      <c r="Q160" s="1156"/>
      <c r="R160" s="1055" t="s">
        <v>963</v>
      </c>
      <c r="S160" s="1055"/>
      <c r="T160" s="1055"/>
      <c r="U160" s="1055"/>
      <c r="V160" s="1055"/>
      <c r="W160" s="1058"/>
    </row>
    <row r="161" spans="1:23" x14ac:dyDescent="0.15">
      <c r="B161" s="1228" t="s">
        <v>978</v>
      </c>
      <c r="C161" s="1194"/>
      <c r="D161" s="1194"/>
      <c r="E161" s="1194"/>
      <c r="F161" s="1194"/>
      <c r="G161" s="1194"/>
      <c r="H161" s="1194"/>
      <c r="I161" s="1127" t="s">
        <v>837</v>
      </c>
      <c r="J161" s="1128"/>
      <c r="K161" s="1129"/>
      <c r="L161" s="375"/>
      <c r="M161" s="390"/>
      <c r="N161" s="390"/>
      <c r="O161" s="391"/>
      <c r="P161" s="375"/>
      <c r="Q161" s="415" t="s">
        <v>979</v>
      </c>
      <c r="R161" s="1194" t="s">
        <v>966</v>
      </c>
      <c r="S161" s="1194"/>
      <c r="T161" s="1194"/>
      <c r="U161" s="1194"/>
      <c r="V161" s="1194"/>
      <c r="W161" s="1230"/>
    </row>
    <row r="162" spans="1:23" x14ac:dyDescent="0.15">
      <c r="B162" s="1231" t="s">
        <v>980</v>
      </c>
      <c r="C162" s="1178"/>
      <c r="D162" s="1178"/>
      <c r="E162" s="1178"/>
      <c r="F162" s="1178"/>
      <c r="G162" s="1178"/>
      <c r="H162" s="1178"/>
      <c r="I162" s="1062" t="s">
        <v>843</v>
      </c>
      <c r="J162" s="1063"/>
      <c r="K162" s="1064"/>
      <c r="L162" s="416"/>
      <c r="M162" s="397"/>
      <c r="N162" s="397"/>
      <c r="O162" s="398"/>
      <c r="P162" s="416"/>
      <c r="Q162" s="417" t="s">
        <v>979</v>
      </c>
      <c r="R162" s="1178" t="s">
        <v>966</v>
      </c>
      <c r="S162" s="1178"/>
      <c r="T162" s="1178"/>
      <c r="U162" s="1178"/>
      <c r="V162" s="1178"/>
      <c r="W162" s="1232"/>
    </row>
    <row r="163" spans="1:23" x14ac:dyDescent="0.15">
      <c r="B163" s="1231" t="s">
        <v>981</v>
      </c>
      <c r="C163" s="1178"/>
      <c r="D163" s="1178"/>
      <c r="E163" s="1178"/>
      <c r="F163" s="1178"/>
      <c r="G163" s="1178"/>
      <c r="H163" s="1178"/>
      <c r="I163" s="1062" t="s">
        <v>982</v>
      </c>
      <c r="J163" s="1063"/>
      <c r="K163" s="1064"/>
      <c r="L163" s="416"/>
      <c r="M163" s="397"/>
      <c r="N163" s="397"/>
      <c r="O163" s="398"/>
      <c r="P163" s="416"/>
      <c r="Q163" s="417" t="s">
        <v>979</v>
      </c>
      <c r="R163" s="1065"/>
      <c r="S163" s="1082"/>
      <c r="T163" s="1082"/>
      <c r="U163" s="1082"/>
      <c r="V163" s="1082"/>
      <c r="W163" s="1083"/>
    </row>
    <row r="164" spans="1:23" x14ac:dyDescent="0.15">
      <c r="B164" s="1231" t="s">
        <v>983</v>
      </c>
      <c r="C164" s="1178"/>
      <c r="D164" s="1178"/>
      <c r="E164" s="1178"/>
      <c r="F164" s="1178"/>
      <c r="G164" s="1178"/>
      <c r="H164" s="1178"/>
      <c r="I164" s="1062" t="s">
        <v>847</v>
      </c>
      <c r="J164" s="1063"/>
      <c r="K164" s="1064"/>
      <c r="L164" s="416"/>
      <c r="M164" s="397"/>
      <c r="N164" s="397"/>
      <c r="O164" s="398"/>
      <c r="P164" s="416"/>
      <c r="Q164" s="417" t="s">
        <v>984</v>
      </c>
      <c r="R164" s="1178" t="s">
        <v>966</v>
      </c>
      <c r="S164" s="1178"/>
      <c r="T164" s="1178"/>
      <c r="U164" s="1178"/>
      <c r="V164" s="1178"/>
      <c r="W164" s="1232"/>
    </row>
    <row r="165" spans="1:23" ht="12.75" thickBot="1" x14ac:dyDescent="0.2">
      <c r="B165" s="1236" t="s">
        <v>985</v>
      </c>
      <c r="C165" s="1237"/>
      <c r="D165" s="1237"/>
      <c r="E165" s="1237"/>
      <c r="F165" s="1237"/>
      <c r="G165" s="1237"/>
      <c r="H165" s="1237"/>
      <c r="I165" s="1212" t="s">
        <v>851</v>
      </c>
      <c r="J165" s="1213"/>
      <c r="K165" s="1246"/>
      <c r="L165" s="418"/>
      <c r="M165" s="403"/>
      <c r="N165" s="403"/>
      <c r="O165" s="404"/>
      <c r="P165" s="418"/>
      <c r="Q165" s="419" t="s">
        <v>965</v>
      </c>
      <c r="R165" s="1237" t="s">
        <v>966</v>
      </c>
      <c r="S165" s="1237"/>
      <c r="T165" s="1237"/>
      <c r="U165" s="1237"/>
      <c r="V165" s="1237"/>
      <c r="W165" s="1238"/>
    </row>
    <row r="166" spans="1:23" ht="13.5" thickTop="1" thickBot="1" x14ac:dyDescent="0.2">
      <c r="B166" s="1248" t="s">
        <v>986</v>
      </c>
      <c r="C166" s="1249"/>
      <c r="D166" s="1249"/>
      <c r="E166" s="1249"/>
      <c r="F166" s="1249"/>
      <c r="G166" s="1249"/>
      <c r="H166" s="1249"/>
      <c r="I166" s="1250" t="s">
        <v>987</v>
      </c>
      <c r="J166" s="1216"/>
      <c r="K166" s="1251"/>
      <c r="L166" s="430"/>
      <c r="M166" s="407"/>
      <c r="N166" s="407"/>
      <c r="O166" s="408"/>
      <c r="P166" s="430"/>
      <c r="Q166" s="431" t="s">
        <v>838</v>
      </c>
      <c r="R166" s="1252"/>
      <c r="S166" s="1234"/>
      <c r="T166" s="1234"/>
      <c r="U166" s="1234"/>
      <c r="V166" s="1234"/>
      <c r="W166" s="1235"/>
    </row>
    <row r="168" spans="1:23" x14ac:dyDescent="0.15">
      <c r="A168" s="370" t="s">
        <v>922</v>
      </c>
    </row>
    <row r="169" spans="1:23" x14ac:dyDescent="0.15">
      <c r="A169" s="370" t="s">
        <v>988</v>
      </c>
    </row>
    <row r="170" spans="1:23" x14ac:dyDescent="0.15">
      <c r="A170" s="370" t="s">
        <v>900</v>
      </c>
    </row>
    <row r="171" spans="1:23" ht="12.75" thickBot="1" x14ac:dyDescent="0.2">
      <c r="A171" s="370" t="s">
        <v>989</v>
      </c>
    </row>
    <row r="172" spans="1:23" ht="12.75" thickBot="1" x14ac:dyDescent="0.2">
      <c r="B172" s="1191" t="s">
        <v>959</v>
      </c>
      <c r="C172" s="1055"/>
      <c r="D172" s="1055"/>
      <c r="E172" s="1055"/>
      <c r="F172" s="1055"/>
      <c r="G172" s="1055"/>
      <c r="H172" s="1055"/>
      <c r="I172" s="1055" t="s">
        <v>960</v>
      </c>
      <c r="J172" s="1055"/>
      <c r="K172" s="1055"/>
      <c r="L172" s="1055" t="s">
        <v>961</v>
      </c>
      <c r="M172" s="1055"/>
      <c r="N172" s="1055"/>
      <c r="O172" s="1055"/>
      <c r="P172" s="1055" t="s">
        <v>962</v>
      </c>
      <c r="Q172" s="1055"/>
      <c r="R172" s="1055" t="s">
        <v>963</v>
      </c>
      <c r="S172" s="1055"/>
      <c r="T172" s="1055"/>
      <c r="U172" s="1055"/>
      <c r="V172" s="1055"/>
      <c r="W172" s="1058"/>
    </row>
    <row r="173" spans="1:23" x14ac:dyDescent="0.15">
      <c r="B173" s="1228" t="s">
        <v>990</v>
      </c>
      <c r="C173" s="1194"/>
      <c r="D173" s="1194"/>
      <c r="E173" s="1194"/>
      <c r="F173" s="1194"/>
      <c r="G173" s="1194"/>
      <c r="H173" s="1194"/>
      <c r="I173" s="1229" t="s">
        <v>837</v>
      </c>
      <c r="J173" s="1229"/>
      <c r="K173" s="1229"/>
      <c r="L173" s="1229"/>
      <c r="M173" s="1229"/>
      <c r="N173" s="1229"/>
      <c r="O173" s="1229"/>
      <c r="P173" s="1247" t="s">
        <v>991</v>
      </c>
      <c r="Q173" s="1247"/>
      <c r="R173" s="1194" t="s">
        <v>966</v>
      </c>
      <c r="S173" s="1194"/>
      <c r="T173" s="1194"/>
      <c r="U173" s="1194"/>
      <c r="V173" s="1194"/>
      <c r="W173" s="1230"/>
    </row>
    <row r="174" spans="1:23" ht="12.75" thickBot="1" x14ac:dyDescent="0.2">
      <c r="B174" s="1236" t="s">
        <v>992</v>
      </c>
      <c r="C174" s="1237"/>
      <c r="D174" s="1237"/>
      <c r="E174" s="1237"/>
      <c r="F174" s="1237"/>
      <c r="G174" s="1237"/>
      <c r="H174" s="1237"/>
      <c r="I174" s="1206" t="s">
        <v>843</v>
      </c>
      <c r="J174" s="1206"/>
      <c r="K174" s="1206"/>
      <c r="L174" s="1206"/>
      <c r="M174" s="1206"/>
      <c r="N174" s="1206"/>
      <c r="O174" s="1206"/>
      <c r="P174" s="1253" t="s">
        <v>993</v>
      </c>
      <c r="Q174" s="1253"/>
      <c r="R174" s="1237" t="s">
        <v>966</v>
      </c>
      <c r="S174" s="1237"/>
      <c r="T174" s="1237"/>
      <c r="U174" s="1237"/>
      <c r="V174" s="1237"/>
      <c r="W174" s="1238"/>
    </row>
    <row r="175" spans="1:23" ht="13.5" thickTop="1" thickBot="1" x14ac:dyDescent="0.2">
      <c r="B175" s="1248" t="s">
        <v>994</v>
      </c>
      <c r="C175" s="1249"/>
      <c r="D175" s="1249"/>
      <c r="E175" s="1249"/>
      <c r="F175" s="1249"/>
      <c r="G175" s="1249"/>
      <c r="H175" s="1249"/>
      <c r="I175" s="1254" t="s">
        <v>995</v>
      </c>
      <c r="J175" s="1254"/>
      <c r="K175" s="1254"/>
      <c r="L175" s="1254"/>
      <c r="M175" s="1254"/>
      <c r="N175" s="1254"/>
      <c r="O175" s="1254"/>
      <c r="P175" s="1255" t="s">
        <v>838</v>
      </c>
      <c r="Q175" s="1255"/>
      <c r="R175" s="1249"/>
      <c r="S175" s="1249"/>
      <c r="T175" s="1249"/>
      <c r="U175" s="1249"/>
      <c r="V175" s="1249"/>
      <c r="W175" s="1256"/>
    </row>
    <row r="176" spans="1:23" x14ac:dyDescent="0.15">
      <c r="A176" s="370" t="s">
        <v>996</v>
      </c>
      <c r="P176" s="410"/>
      <c r="Q176" s="410"/>
    </row>
    <row r="177" spans="1:23" x14ac:dyDescent="0.15">
      <c r="A177" s="370" t="s">
        <v>997</v>
      </c>
    </row>
    <row r="179" spans="1:23" x14ac:dyDescent="0.15">
      <c r="A179" s="370" t="s">
        <v>998</v>
      </c>
    </row>
    <row r="180" spans="1:23" x14ac:dyDescent="0.15">
      <c r="A180" s="370" t="s">
        <v>900</v>
      </c>
    </row>
    <row r="181" spans="1:23" ht="12.75" thickBot="1" x14ac:dyDescent="0.2">
      <c r="A181" s="370" t="s">
        <v>999</v>
      </c>
    </row>
    <row r="182" spans="1:23" ht="12.75" thickBot="1" x14ac:dyDescent="0.2">
      <c r="B182" s="1191" t="s">
        <v>959</v>
      </c>
      <c r="C182" s="1055"/>
      <c r="D182" s="1055"/>
      <c r="E182" s="1055"/>
      <c r="F182" s="1055"/>
      <c r="G182" s="1055"/>
      <c r="H182" s="1055"/>
      <c r="I182" s="1055" t="s">
        <v>960</v>
      </c>
      <c r="J182" s="1055"/>
      <c r="K182" s="1055"/>
      <c r="L182" s="1055" t="s">
        <v>961</v>
      </c>
      <c r="M182" s="1055"/>
      <c r="N182" s="1055"/>
      <c r="O182" s="1055"/>
      <c r="P182" s="1055" t="s">
        <v>962</v>
      </c>
      <c r="Q182" s="1055"/>
      <c r="R182" s="1055" t="s">
        <v>963</v>
      </c>
      <c r="S182" s="1055"/>
      <c r="T182" s="1055"/>
      <c r="U182" s="1055"/>
      <c r="V182" s="1055"/>
      <c r="W182" s="1058"/>
    </row>
    <row r="183" spans="1:23" x14ac:dyDescent="0.15">
      <c r="B183" s="1261" t="s">
        <v>1000</v>
      </c>
      <c r="C183" s="1262"/>
      <c r="D183" s="1262"/>
      <c r="E183" s="1262"/>
      <c r="F183" s="1262"/>
      <c r="G183" s="1262"/>
      <c r="H183" s="1263"/>
      <c r="I183" s="1257" t="s">
        <v>837</v>
      </c>
      <c r="J183" s="1257"/>
      <c r="K183" s="1257"/>
      <c r="L183" s="1258"/>
      <c r="M183" s="1258"/>
      <c r="N183" s="1258"/>
      <c r="O183" s="1258"/>
      <c r="P183" s="1259"/>
      <c r="Q183" s="1259"/>
      <c r="R183" s="1258"/>
      <c r="S183" s="1258"/>
      <c r="T183" s="1258"/>
      <c r="U183" s="1258"/>
      <c r="V183" s="1258"/>
      <c r="W183" s="1260"/>
    </row>
    <row r="184" spans="1:23" x14ac:dyDescent="0.15">
      <c r="B184" s="1264"/>
      <c r="C184" s="1265"/>
      <c r="D184" s="1265"/>
      <c r="E184" s="1265"/>
      <c r="F184" s="1265"/>
      <c r="G184" s="1265"/>
      <c r="H184" s="1266"/>
      <c r="I184" s="1229"/>
      <c r="J184" s="1229"/>
      <c r="K184" s="1229"/>
      <c r="L184" s="1194">
        <v>918</v>
      </c>
      <c r="M184" s="1194"/>
      <c r="N184" s="1194"/>
      <c r="O184" s="1194"/>
      <c r="P184" s="1247" t="s">
        <v>965</v>
      </c>
      <c r="Q184" s="1247"/>
      <c r="R184" s="1194" t="s">
        <v>1001</v>
      </c>
      <c r="S184" s="1194"/>
      <c r="T184" s="1194"/>
      <c r="U184" s="1194"/>
      <c r="V184" s="1194"/>
      <c r="W184" s="1230"/>
    </row>
    <row r="185" spans="1:23" ht="12.75" thickBot="1" x14ac:dyDescent="0.2">
      <c r="B185" s="1236" t="s">
        <v>1002</v>
      </c>
      <c r="C185" s="1237"/>
      <c r="D185" s="1237"/>
      <c r="E185" s="1237"/>
      <c r="F185" s="1237"/>
      <c r="G185" s="1237"/>
      <c r="H185" s="1237"/>
      <c r="I185" s="1206" t="s">
        <v>843</v>
      </c>
      <c r="J185" s="1206"/>
      <c r="K185" s="1206"/>
      <c r="L185" s="1237"/>
      <c r="M185" s="1237"/>
      <c r="N185" s="1237"/>
      <c r="O185" s="1237"/>
      <c r="P185" s="1253" t="s">
        <v>979</v>
      </c>
      <c r="Q185" s="1253"/>
      <c r="R185" s="1237" t="s">
        <v>966</v>
      </c>
      <c r="S185" s="1237"/>
      <c r="T185" s="1237"/>
      <c r="U185" s="1237"/>
      <c r="V185" s="1237"/>
      <c r="W185" s="1238"/>
    </row>
    <row r="186" spans="1:23" ht="13.5" thickTop="1" thickBot="1" x14ac:dyDescent="0.2">
      <c r="B186" s="1248" t="s">
        <v>1003</v>
      </c>
      <c r="C186" s="1249"/>
      <c r="D186" s="1249"/>
      <c r="E186" s="1249"/>
      <c r="F186" s="1249"/>
      <c r="G186" s="1249"/>
      <c r="H186" s="1249"/>
      <c r="I186" s="1254" t="s">
        <v>995</v>
      </c>
      <c r="J186" s="1254"/>
      <c r="K186" s="1254"/>
      <c r="L186" s="1249"/>
      <c r="M186" s="1249"/>
      <c r="N186" s="1249"/>
      <c r="O186" s="1249"/>
      <c r="P186" s="1255" t="s">
        <v>838</v>
      </c>
      <c r="Q186" s="1255"/>
      <c r="R186" s="1249"/>
      <c r="S186" s="1249"/>
      <c r="T186" s="1249"/>
      <c r="U186" s="1249"/>
      <c r="V186" s="1249"/>
      <c r="W186" s="1256"/>
    </row>
    <row r="187" spans="1:23" x14ac:dyDescent="0.15">
      <c r="A187" s="370" t="s">
        <v>1004</v>
      </c>
    </row>
    <row r="189" spans="1:23" x14ac:dyDescent="0.15">
      <c r="A189" s="370" t="s">
        <v>1005</v>
      </c>
    </row>
    <row r="190" spans="1:23" x14ac:dyDescent="0.15">
      <c r="A190" s="370" t="s">
        <v>900</v>
      </c>
    </row>
    <row r="191" spans="1:23" ht="12.75" thickBot="1" x14ac:dyDescent="0.2">
      <c r="A191" s="370" t="s">
        <v>1006</v>
      </c>
    </row>
    <row r="192" spans="1:23" ht="12.75" thickBot="1" x14ac:dyDescent="0.2">
      <c r="B192" s="1191" t="s">
        <v>959</v>
      </c>
      <c r="C192" s="1055"/>
      <c r="D192" s="1055"/>
      <c r="E192" s="1055"/>
      <c r="F192" s="1055"/>
      <c r="G192" s="1055"/>
      <c r="H192" s="1055"/>
      <c r="I192" s="1055" t="s">
        <v>960</v>
      </c>
      <c r="J192" s="1055"/>
      <c r="K192" s="1055"/>
      <c r="L192" s="1055" t="s">
        <v>961</v>
      </c>
      <c r="M192" s="1055"/>
      <c r="N192" s="1055"/>
      <c r="O192" s="1055"/>
      <c r="P192" s="1055" t="s">
        <v>962</v>
      </c>
      <c r="Q192" s="1055"/>
      <c r="R192" s="1055" t="s">
        <v>963</v>
      </c>
      <c r="S192" s="1055"/>
      <c r="T192" s="1055"/>
      <c r="U192" s="1055"/>
      <c r="V192" s="1055"/>
      <c r="W192" s="1058"/>
    </row>
    <row r="193" spans="1:23" x14ac:dyDescent="0.15">
      <c r="B193" s="1228" t="s">
        <v>1007</v>
      </c>
      <c r="C193" s="1194"/>
      <c r="D193" s="1194"/>
      <c r="E193" s="1194"/>
      <c r="F193" s="1194"/>
      <c r="G193" s="1194"/>
      <c r="H193" s="1194"/>
      <c r="I193" s="1229" t="s">
        <v>837</v>
      </c>
      <c r="J193" s="1229"/>
      <c r="K193" s="1229"/>
      <c r="L193" s="1194">
        <v>63.2</v>
      </c>
      <c r="M193" s="1194"/>
      <c r="N193" s="1194"/>
      <c r="O193" s="1194"/>
      <c r="P193" s="1247" t="s">
        <v>993</v>
      </c>
      <c r="Q193" s="1247"/>
      <c r="R193" s="1194" t="s">
        <v>1001</v>
      </c>
      <c r="S193" s="1194"/>
      <c r="T193" s="1194"/>
      <c r="U193" s="1194"/>
      <c r="V193" s="1194"/>
      <c r="W193" s="1230"/>
    </row>
    <row r="194" spans="1:23" x14ac:dyDescent="0.15">
      <c r="B194" s="1270"/>
      <c r="C194" s="1207"/>
      <c r="D194" s="1207"/>
      <c r="E194" s="1207"/>
      <c r="F194" s="1207"/>
      <c r="G194" s="1207"/>
      <c r="H194" s="1207"/>
      <c r="I194" s="1271"/>
      <c r="J194" s="1271"/>
      <c r="K194" s="1271"/>
      <c r="L194" s="1271"/>
      <c r="M194" s="1271"/>
      <c r="N194" s="1271"/>
      <c r="O194" s="1271"/>
      <c r="P194" s="1272"/>
      <c r="Q194" s="1272"/>
      <c r="R194" s="1268" t="s">
        <v>1008</v>
      </c>
      <c r="S194" s="1268"/>
      <c r="T194" s="1268"/>
      <c r="U194" s="1268"/>
      <c r="V194" s="1268"/>
      <c r="W194" s="1269"/>
    </row>
    <row r="195" spans="1:23" x14ac:dyDescent="0.15">
      <c r="B195" s="1228" t="s">
        <v>1009</v>
      </c>
      <c r="C195" s="1194"/>
      <c r="D195" s="1194"/>
      <c r="E195" s="1194"/>
      <c r="F195" s="1194"/>
      <c r="G195" s="1194"/>
      <c r="H195" s="1194"/>
      <c r="I195" s="1229" t="s">
        <v>843</v>
      </c>
      <c r="J195" s="1229"/>
      <c r="K195" s="1229"/>
      <c r="L195" s="1229"/>
      <c r="M195" s="1229"/>
      <c r="N195" s="1229"/>
      <c r="O195" s="1229"/>
      <c r="P195" s="1247" t="s">
        <v>991</v>
      </c>
      <c r="Q195" s="1247"/>
      <c r="R195" s="1268"/>
      <c r="S195" s="1268"/>
      <c r="T195" s="1268"/>
      <c r="U195" s="1268"/>
      <c r="V195" s="1268"/>
      <c r="W195" s="1269"/>
    </row>
    <row r="196" spans="1:23" x14ac:dyDescent="0.15">
      <c r="B196" s="1231" t="s">
        <v>1010</v>
      </c>
      <c r="C196" s="1178"/>
      <c r="D196" s="1178"/>
      <c r="E196" s="1178"/>
      <c r="F196" s="1178"/>
      <c r="G196" s="1178"/>
      <c r="H196" s="1178"/>
      <c r="I196" s="1205" t="s">
        <v>845</v>
      </c>
      <c r="J196" s="1205"/>
      <c r="K196" s="1205"/>
      <c r="L196" s="1205"/>
      <c r="M196" s="1205"/>
      <c r="N196" s="1205"/>
      <c r="O196" s="1205"/>
      <c r="P196" s="1267" t="s">
        <v>1011</v>
      </c>
      <c r="Q196" s="1267"/>
      <c r="R196" s="1178" t="s">
        <v>966</v>
      </c>
      <c r="S196" s="1178"/>
      <c r="T196" s="1178"/>
      <c r="U196" s="1178"/>
      <c r="V196" s="1178"/>
      <c r="W196" s="1232"/>
    </row>
    <row r="197" spans="1:23" ht="12.75" thickBot="1" x14ac:dyDescent="0.2">
      <c r="B197" s="1236" t="s">
        <v>1012</v>
      </c>
      <c r="C197" s="1237"/>
      <c r="D197" s="1237"/>
      <c r="E197" s="1237"/>
      <c r="F197" s="1237"/>
      <c r="G197" s="1237"/>
      <c r="H197" s="1237"/>
      <c r="I197" s="1206" t="s">
        <v>1013</v>
      </c>
      <c r="J197" s="1206"/>
      <c r="K197" s="1206"/>
      <c r="L197" s="1206"/>
      <c r="M197" s="1206"/>
      <c r="N197" s="1206"/>
      <c r="O197" s="1206"/>
      <c r="P197" s="1253" t="s">
        <v>991</v>
      </c>
      <c r="Q197" s="1253"/>
      <c r="R197" s="1237"/>
      <c r="S197" s="1237"/>
      <c r="T197" s="1237"/>
      <c r="U197" s="1237"/>
      <c r="V197" s="1237"/>
      <c r="W197" s="1238"/>
    </row>
    <row r="198" spans="1:23" ht="13.5" thickTop="1" thickBot="1" x14ac:dyDescent="0.2">
      <c r="B198" s="1248" t="s">
        <v>1014</v>
      </c>
      <c r="C198" s="1249"/>
      <c r="D198" s="1249"/>
      <c r="E198" s="1249"/>
      <c r="F198" s="1249"/>
      <c r="G198" s="1249"/>
      <c r="H198" s="1249"/>
      <c r="I198" s="1254" t="s">
        <v>1015</v>
      </c>
      <c r="J198" s="1254"/>
      <c r="K198" s="1254"/>
      <c r="L198" s="1254"/>
      <c r="M198" s="1254"/>
      <c r="N198" s="1254"/>
      <c r="O198" s="1254"/>
      <c r="P198" s="1255" t="s">
        <v>838</v>
      </c>
      <c r="Q198" s="1255"/>
      <c r="R198" s="1249"/>
      <c r="S198" s="1249"/>
      <c r="T198" s="1249"/>
      <c r="U198" s="1249"/>
      <c r="V198" s="1249"/>
      <c r="W198" s="1256"/>
    </row>
    <row r="199" spans="1:23" x14ac:dyDescent="0.15">
      <c r="R199" s="432"/>
      <c r="S199" s="432"/>
      <c r="T199" s="432"/>
      <c r="U199" s="432"/>
      <c r="V199" s="432"/>
      <c r="W199" s="432"/>
    </row>
    <row r="200" spans="1:23" ht="12.75" thickBot="1" x14ac:dyDescent="0.2">
      <c r="A200" s="370" t="s">
        <v>1016</v>
      </c>
    </row>
    <row r="201" spans="1:23" ht="12.75" thickBot="1" x14ac:dyDescent="0.2">
      <c r="B201" s="1191" t="s">
        <v>959</v>
      </c>
      <c r="C201" s="1055"/>
      <c r="D201" s="1055"/>
      <c r="E201" s="1055"/>
      <c r="F201" s="1055"/>
      <c r="G201" s="1055"/>
      <c r="H201" s="1055"/>
      <c r="I201" s="1055" t="s">
        <v>960</v>
      </c>
      <c r="J201" s="1055"/>
      <c r="K201" s="1055"/>
      <c r="L201" s="1055" t="s">
        <v>961</v>
      </c>
      <c r="M201" s="1055"/>
      <c r="N201" s="1055"/>
      <c r="O201" s="1055"/>
      <c r="P201" s="1055" t="s">
        <v>962</v>
      </c>
      <c r="Q201" s="1055"/>
      <c r="R201" s="1055" t="s">
        <v>963</v>
      </c>
      <c r="S201" s="1055"/>
      <c r="T201" s="1055"/>
      <c r="U201" s="1055"/>
      <c r="V201" s="1055"/>
      <c r="W201" s="1058"/>
    </row>
    <row r="202" spans="1:23" x14ac:dyDescent="0.15">
      <c r="B202" s="1275" t="s">
        <v>1007</v>
      </c>
      <c r="C202" s="1229"/>
      <c r="D202" s="1229"/>
      <c r="E202" s="1229"/>
      <c r="F202" s="1229"/>
      <c r="G202" s="1229"/>
      <c r="H202" s="1229"/>
      <c r="I202" s="1229" t="s">
        <v>837</v>
      </c>
      <c r="J202" s="1229"/>
      <c r="K202" s="1229"/>
      <c r="L202" s="1229">
        <v>63.2</v>
      </c>
      <c r="M202" s="1229"/>
      <c r="N202" s="1229"/>
      <c r="O202" s="1229"/>
      <c r="P202" s="1229" t="s">
        <v>993</v>
      </c>
      <c r="Q202" s="1229"/>
      <c r="R202" s="1194" t="s">
        <v>1001</v>
      </c>
      <c r="S202" s="1194"/>
      <c r="T202" s="1194"/>
      <c r="U202" s="1194"/>
      <c r="V202" s="1194"/>
      <c r="W202" s="1230"/>
    </row>
    <row r="203" spans="1:23" ht="12.75" thickBot="1" x14ac:dyDescent="0.2">
      <c r="B203" s="1274" t="s">
        <v>1012</v>
      </c>
      <c r="C203" s="1206"/>
      <c r="D203" s="1206"/>
      <c r="E203" s="1206"/>
      <c r="F203" s="1206"/>
      <c r="G203" s="1206"/>
      <c r="H203" s="1206"/>
      <c r="I203" s="1206" t="s">
        <v>843</v>
      </c>
      <c r="J203" s="1206"/>
      <c r="K203" s="1206"/>
      <c r="L203" s="1206"/>
      <c r="M203" s="1206"/>
      <c r="N203" s="1206"/>
      <c r="O203" s="1206"/>
      <c r="P203" s="1206" t="s">
        <v>991</v>
      </c>
      <c r="Q203" s="1206"/>
      <c r="R203" s="1237" t="s">
        <v>966</v>
      </c>
      <c r="S203" s="1237"/>
      <c r="T203" s="1237"/>
      <c r="U203" s="1237"/>
      <c r="V203" s="1237"/>
      <c r="W203" s="1238"/>
    </row>
    <row r="204" spans="1:23" ht="13.5" thickTop="1" thickBot="1" x14ac:dyDescent="0.2">
      <c r="B204" s="1293" t="s">
        <v>1014</v>
      </c>
      <c r="C204" s="1254"/>
      <c r="D204" s="1254"/>
      <c r="E204" s="1254"/>
      <c r="F204" s="1254"/>
      <c r="G204" s="1254"/>
      <c r="H204" s="1254"/>
      <c r="I204" s="1254" t="s">
        <v>995</v>
      </c>
      <c r="J204" s="1254"/>
      <c r="K204" s="1254"/>
      <c r="L204" s="1254"/>
      <c r="M204" s="1254"/>
      <c r="N204" s="1254"/>
      <c r="O204" s="1254"/>
      <c r="P204" s="1254" t="s">
        <v>838</v>
      </c>
      <c r="Q204" s="1254"/>
      <c r="R204" s="1254"/>
      <c r="S204" s="1254"/>
      <c r="T204" s="1254"/>
      <c r="U204" s="1254"/>
      <c r="V204" s="1254"/>
      <c r="W204" s="1277"/>
    </row>
    <row r="205" spans="1:23" x14ac:dyDescent="0.15">
      <c r="A205" s="370" t="s">
        <v>922</v>
      </c>
    </row>
    <row r="206" spans="1:23" x14ac:dyDescent="0.15">
      <c r="A206" s="370" t="s">
        <v>1017</v>
      </c>
    </row>
    <row r="207" spans="1:23" ht="12.75" thickBot="1" x14ac:dyDescent="0.2">
      <c r="A207" s="370" t="s">
        <v>1018</v>
      </c>
    </row>
    <row r="208" spans="1:23" ht="12.75" thickBot="1" x14ac:dyDescent="0.2">
      <c r="B208" s="1191" t="s">
        <v>959</v>
      </c>
      <c r="C208" s="1055"/>
      <c r="D208" s="1055"/>
      <c r="E208" s="1055"/>
      <c r="F208" s="1055"/>
      <c r="G208" s="1055"/>
      <c r="H208" s="1055"/>
      <c r="I208" s="1055" t="s">
        <v>960</v>
      </c>
      <c r="J208" s="1055"/>
      <c r="K208" s="1055"/>
      <c r="L208" s="1055" t="s">
        <v>961</v>
      </c>
      <c r="M208" s="1055"/>
      <c r="N208" s="1055"/>
      <c r="O208" s="1055"/>
      <c r="P208" s="1273" t="s">
        <v>962</v>
      </c>
      <c r="Q208" s="1273"/>
      <c r="R208" s="1055" t="s">
        <v>963</v>
      </c>
      <c r="S208" s="1055"/>
      <c r="T208" s="1055"/>
      <c r="U208" s="1055"/>
      <c r="V208" s="1055"/>
      <c r="W208" s="1058"/>
    </row>
    <row r="209" spans="1:23" x14ac:dyDescent="0.15">
      <c r="B209" s="1228" t="s">
        <v>1019</v>
      </c>
      <c r="C209" s="1194"/>
      <c r="D209" s="1194"/>
      <c r="E209" s="1194"/>
      <c r="F209" s="1194"/>
      <c r="G209" s="1194"/>
      <c r="H209" s="1194"/>
      <c r="I209" s="1229" t="s">
        <v>837</v>
      </c>
      <c r="J209" s="1229"/>
      <c r="K209" s="1229"/>
      <c r="L209" s="1194"/>
      <c r="M209" s="1194"/>
      <c r="N209" s="1194"/>
      <c r="O209" s="1194"/>
      <c r="P209" s="1247" t="s">
        <v>979</v>
      </c>
      <c r="Q209" s="1247"/>
      <c r="R209" s="1194" t="s">
        <v>966</v>
      </c>
      <c r="S209" s="1194"/>
      <c r="T209" s="1194"/>
      <c r="U209" s="1194"/>
      <c r="V209" s="1194"/>
      <c r="W209" s="1230"/>
    </row>
    <row r="210" spans="1:23" ht="12.75" thickBot="1" x14ac:dyDescent="0.2">
      <c r="B210" s="1236" t="s">
        <v>1020</v>
      </c>
      <c r="C210" s="1237"/>
      <c r="D210" s="1237"/>
      <c r="E210" s="1237"/>
      <c r="F210" s="1237"/>
      <c r="G210" s="1237"/>
      <c r="H210" s="1237"/>
      <c r="I210" s="1206" t="s">
        <v>843</v>
      </c>
      <c r="J210" s="1206"/>
      <c r="K210" s="1206"/>
      <c r="L210" s="1237"/>
      <c r="M210" s="1237"/>
      <c r="N210" s="1237"/>
      <c r="O210" s="1237"/>
      <c r="P210" s="1253" t="s">
        <v>984</v>
      </c>
      <c r="Q210" s="1253"/>
      <c r="R210" s="1237" t="s">
        <v>966</v>
      </c>
      <c r="S210" s="1237"/>
      <c r="T210" s="1237"/>
      <c r="U210" s="1237"/>
      <c r="V210" s="1237"/>
      <c r="W210" s="1238"/>
    </row>
    <row r="211" spans="1:23" ht="13.5" thickTop="1" thickBot="1" x14ac:dyDescent="0.2">
      <c r="B211" s="1248" t="s">
        <v>1021</v>
      </c>
      <c r="C211" s="1249"/>
      <c r="D211" s="1249"/>
      <c r="E211" s="1249"/>
      <c r="F211" s="1249"/>
      <c r="G211" s="1249"/>
      <c r="H211" s="1249"/>
      <c r="I211" s="1254" t="s">
        <v>995</v>
      </c>
      <c r="J211" s="1254"/>
      <c r="K211" s="1254"/>
      <c r="L211" s="1249"/>
      <c r="M211" s="1249"/>
      <c r="N211" s="1249"/>
      <c r="O211" s="1249"/>
      <c r="P211" s="1255" t="s">
        <v>838</v>
      </c>
      <c r="Q211" s="1255"/>
      <c r="R211" s="1249"/>
      <c r="S211" s="1249"/>
      <c r="T211" s="1249"/>
      <c r="U211" s="1249"/>
      <c r="V211" s="1249"/>
      <c r="W211" s="1256"/>
    </row>
    <row r="212" spans="1:23" x14ac:dyDescent="0.15">
      <c r="A212" s="370" t="s">
        <v>1022</v>
      </c>
    </row>
    <row r="213" spans="1:23" x14ac:dyDescent="0.15">
      <c r="A213" s="370" t="s">
        <v>1023</v>
      </c>
    </row>
    <row r="215" spans="1:23" x14ac:dyDescent="0.15">
      <c r="A215" s="370" t="s">
        <v>1024</v>
      </c>
    </row>
    <row r="216" spans="1:23" ht="12.75" thickBot="1" x14ac:dyDescent="0.2">
      <c r="A216" s="370" t="s">
        <v>1025</v>
      </c>
    </row>
    <row r="217" spans="1:23" x14ac:dyDescent="0.15">
      <c r="B217" s="1286" t="s">
        <v>1026</v>
      </c>
      <c r="C217" s="1287"/>
      <c r="D217" s="1287"/>
      <c r="E217" s="1287"/>
      <c r="F217" s="1287"/>
      <c r="G217" s="1287"/>
      <c r="H217" s="1288"/>
      <c r="I217" s="1279" t="s">
        <v>1027</v>
      </c>
      <c r="J217" s="1280"/>
      <c r="K217" s="1279" t="s">
        <v>1028</v>
      </c>
      <c r="L217" s="1297"/>
      <c r="M217" s="1297"/>
      <c r="N217" s="1280"/>
      <c r="O217" s="1298" t="s">
        <v>1029</v>
      </c>
      <c r="P217" s="1262"/>
      <c r="Q217" s="1262"/>
      <c r="R217" s="1262"/>
      <c r="S217" s="1263"/>
      <c r="T217" s="1279" t="s">
        <v>1030</v>
      </c>
      <c r="U217" s="1297"/>
      <c r="V217" s="1297"/>
      <c r="W217" s="1302"/>
    </row>
    <row r="218" spans="1:23" x14ac:dyDescent="0.15">
      <c r="B218" s="1289"/>
      <c r="C218" s="1290"/>
      <c r="D218" s="1290"/>
      <c r="E218" s="1290"/>
      <c r="F218" s="1290"/>
      <c r="G218" s="1290"/>
      <c r="H218" s="1282"/>
      <c r="I218" s="1281" t="s">
        <v>797</v>
      </c>
      <c r="J218" s="1282"/>
      <c r="K218" s="1119" t="s">
        <v>1031</v>
      </c>
      <c r="L218" s="1120"/>
      <c r="M218" s="1120"/>
      <c r="N218" s="1121"/>
      <c r="O218" s="1299"/>
      <c r="P218" s="1300"/>
      <c r="Q218" s="1300"/>
      <c r="R218" s="1300"/>
      <c r="S218" s="1301"/>
      <c r="T218" s="1119" t="s">
        <v>1032</v>
      </c>
      <c r="U218" s="1120"/>
      <c r="V218" s="1120"/>
      <c r="W218" s="1125"/>
    </row>
    <row r="219" spans="1:23" ht="12.75" thickBot="1" x14ac:dyDescent="0.2">
      <c r="B219" s="1291"/>
      <c r="C219" s="1292"/>
      <c r="D219" s="1292"/>
      <c r="E219" s="1292"/>
      <c r="F219" s="1292"/>
      <c r="G219" s="1292"/>
      <c r="H219" s="1284"/>
      <c r="I219" s="1283"/>
      <c r="J219" s="1284"/>
      <c r="K219" s="1240" t="s">
        <v>837</v>
      </c>
      <c r="L219" s="1241"/>
      <c r="M219" s="1241"/>
      <c r="N219" s="1242"/>
      <c r="O219" s="1240" t="s">
        <v>1033</v>
      </c>
      <c r="P219" s="1241"/>
      <c r="Q219" s="1241"/>
      <c r="R219" s="1241"/>
      <c r="S219" s="1242"/>
      <c r="T219" s="1240" t="s">
        <v>982</v>
      </c>
      <c r="U219" s="1241"/>
      <c r="V219" s="1241"/>
      <c r="W219" s="1303"/>
    </row>
    <row r="220" spans="1:23" ht="12.75" thickBot="1" x14ac:dyDescent="0.2">
      <c r="B220" s="1285"/>
      <c r="C220" s="1276"/>
      <c r="D220" s="1276"/>
      <c r="E220" s="1276"/>
      <c r="F220" s="1276"/>
      <c r="G220" s="1276"/>
      <c r="H220" s="1276"/>
      <c r="I220" s="1276"/>
      <c r="J220" s="1276"/>
      <c r="K220" s="1276"/>
      <c r="L220" s="1276"/>
      <c r="M220" s="1276"/>
      <c r="N220" s="1276"/>
      <c r="O220" s="1276"/>
      <c r="P220" s="1276"/>
      <c r="Q220" s="1276"/>
      <c r="R220" s="1276"/>
      <c r="S220" s="1276"/>
      <c r="T220" s="1276"/>
      <c r="U220" s="1276"/>
      <c r="V220" s="1276"/>
      <c r="W220" s="1278"/>
    </row>
    <row r="221" spans="1:23" ht="13.5" thickTop="1" thickBot="1" x14ac:dyDescent="0.2">
      <c r="B221" s="1248" t="s">
        <v>1034</v>
      </c>
      <c r="C221" s="1249"/>
      <c r="D221" s="1249"/>
      <c r="E221" s="1249"/>
      <c r="F221" s="1249"/>
      <c r="G221" s="1249"/>
      <c r="H221" s="1249"/>
      <c r="I221" s="1249"/>
      <c r="J221" s="1249"/>
      <c r="K221" s="1249"/>
      <c r="L221" s="1249"/>
      <c r="M221" s="1249"/>
      <c r="N221" s="1249"/>
      <c r="O221" s="1249"/>
      <c r="P221" s="1249"/>
      <c r="Q221" s="1249"/>
      <c r="R221" s="1249"/>
      <c r="S221" s="1249"/>
      <c r="T221" s="1254"/>
      <c r="U221" s="1254"/>
      <c r="V221" s="1254"/>
      <c r="W221" s="1277"/>
    </row>
    <row r="222" spans="1:23" ht="12.75" thickBot="1" x14ac:dyDescent="0.2">
      <c r="A222" s="370" t="s">
        <v>1035</v>
      </c>
    </row>
    <row r="223" spans="1:23" x14ac:dyDescent="0.15">
      <c r="B223" s="1217"/>
      <c r="C223" s="1203"/>
      <c r="D223" s="1203"/>
      <c r="E223" s="1203"/>
      <c r="F223" s="1203"/>
      <c r="G223" s="1203"/>
      <c r="H223" s="1203"/>
      <c r="I223" s="1203"/>
      <c r="J223" s="1203"/>
      <c r="K223" s="1203"/>
      <c r="L223" s="1203"/>
      <c r="M223" s="1203"/>
      <c r="N223" s="1203"/>
      <c r="O223" s="1203"/>
      <c r="P223" s="1203"/>
      <c r="Q223" s="1203"/>
      <c r="R223" s="1203"/>
      <c r="S223" s="1203"/>
      <c r="T223" s="1203"/>
      <c r="U223" s="1203"/>
      <c r="V223" s="1203"/>
      <c r="W223" s="1218"/>
    </row>
    <row r="224" spans="1:23" ht="12.75" thickBot="1" x14ac:dyDescent="0.2">
      <c r="B224" s="1239"/>
      <c r="C224" s="1180"/>
      <c r="D224" s="1180"/>
      <c r="E224" s="1180"/>
      <c r="F224" s="1180"/>
      <c r="G224" s="1180"/>
      <c r="H224" s="1180"/>
      <c r="I224" s="1180"/>
      <c r="J224" s="1180"/>
      <c r="K224" s="1180"/>
      <c r="L224" s="1180"/>
      <c r="M224" s="1180"/>
      <c r="N224" s="1180"/>
      <c r="O224" s="1180"/>
      <c r="P224" s="1180"/>
      <c r="Q224" s="1180"/>
      <c r="R224" s="1180"/>
      <c r="S224" s="1180"/>
      <c r="T224" s="1180"/>
      <c r="U224" s="1180"/>
      <c r="V224" s="1180"/>
      <c r="W224" s="1309"/>
    </row>
    <row r="226" spans="1:24" x14ac:dyDescent="0.15">
      <c r="A226" s="370" t="s">
        <v>1036</v>
      </c>
    </row>
    <row r="227" spans="1:24" ht="12.75" thickBot="1" x14ac:dyDescent="0.2">
      <c r="A227" s="370" t="s">
        <v>1025</v>
      </c>
    </row>
    <row r="228" spans="1:24" x14ac:dyDescent="0.15">
      <c r="B228" s="1306" t="s">
        <v>794</v>
      </c>
      <c r="C228" s="1297"/>
      <c r="D228" s="1297"/>
      <c r="E228" s="1297"/>
      <c r="F228" s="1297"/>
      <c r="G228" s="1297"/>
      <c r="H228" s="1280"/>
      <c r="I228" s="1310" t="s">
        <v>1037</v>
      </c>
      <c r="J228" s="1311"/>
      <c r="K228" s="1311"/>
      <c r="L228" s="1311"/>
      <c r="M228" s="1311"/>
      <c r="N228" s="1311"/>
      <c r="O228" s="1311"/>
      <c r="P228" s="1311"/>
      <c r="Q228" s="1311"/>
      <c r="R228" s="1311"/>
      <c r="S228" s="1311"/>
      <c r="T228" s="1312"/>
      <c r="U228" s="1279"/>
      <c r="V228" s="1297"/>
      <c r="W228" s="1302"/>
    </row>
    <row r="229" spans="1:24" x14ac:dyDescent="0.15">
      <c r="B229" s="1160"/>
      <c r="C229" s="1120"/>
      <c r="D229" s="1120"/>
      <c r="E229" s="1120"/>
      <c r="F229" s="1120"/>
      <c r="G229" s="1120"/>
      <c r="H229" s="1121"/>
      <c r="I229" s="1090" t="s">
        <v>1038</v>
      </c>
      <c r="J229" s="1091"/>
      <c r="K229" s="1091"/>
      <c r="L229" s="1092"/>
      <c r="M229" s="1090" t="s">
        <v>1039</v>
      </c>
      <c r="N229" s="1091"/>
      <c r="O229" s="1091"/>
      <c r="P229" s="1092"/>
      <c r="Q229" s="1090" t="s">
        <v>1040</v>
      </c>
      <c r="R229" s="1091"/>
      <c r="S229" s="1091"/>
      <c r="T229" s="1092"/>
      <c r="U229" s="1119" t="s">
        <v>1041</v>
      </c>
      <c r="V229" s="1120"/>
      <c r="W229" s="1125"/>
    </row>
    <row r="230" spans="1:24" ht="12.75" thickBot="1" x14ac:dyDescent="0.2">
      <c r="B230" s="1177"/>
      <c r="C230" s="1241"/>
      <c r="D230" s="1241"/>
      <c r="E230" s="1241"/>
      <c r="F230" s="1241"/>
      <c r="G230" s="1241"/>
      <c r="H230" s="1242"/>
      <c r="I230" s="1240" t="s">
        <v>1042</v>
      </c>
      <c r="J230" s="1241"/>
      <c r="K230" s="1241"/>
      <c r="L230" s="1242"/>
      <c r="M230" s="1240" t="s">
        <v>1043</v>
      </c>
      <c r="N230" s="1241"/>
      <c r="O230" s="1241"/>
      <c r="P230" s="1242"/>
      <c r="Q230" s="1240" t="s">
        <v>845</v>
      </c>
      <c r="R230" s="1241"/>
      <c r="S230" s="1241"/>
      <c r="T230" s="1242"/>
      <c r="U230" s="1240" t="s">
        <v>1044</v>
      </c>
      <c r="V230" s="1241"/>
      <c r="W230" s="1303"/>
    </row>
    <row r="231" spans="1:24" ht="12.75" thickBot="1" x14ac:dyDescent="0.2">
      <c r="B231" s="1294"/>
      <c r="C231" s="1295"/>
      <c r="D231" s="1295"/>
      <c r="E231" s="1295"/>
      <c r="F231" s="1295"/>
      <c r="G231" s="1295"/>
      <c r="H231" s="1295"/>
      <c r="I231" s="1295"/>
      <c r="J231" s="1295"/>
      <c r="K231" s="1295"/>
      <c r="L231" s="1295"/>
      <c r="M231" s="1295"/>
      <c r="N231" s="1295"/>
      <c r="O231" s="1295"/>
      <c r="P231" s="1295"/>
      <c r="Q231" s="1295"/>
      <c r="R231" s="1295"/>
      <c r="S231" s="1295"/>
      <c r="T231" s="1295"/>
      <c r="U231" s="1295"/>
      <c r="V231" s="1295"/>
      <c r="W231" s="1296"/>
    </row>
    <row r="232" spans="1:24" ht="13.5" thickTop="1" thickBot="1" x14ac:dyDescent="0.2">
      <c r="B232" s="1233" t="s">
        <v>1045</v>
      </c>
      <c r="C232" s="1234"/>
      <c r="D232" s="1234"/>
      <c r="E232" s="1234"/>
      <c r="F232" s="1234"/>
      <c r="G232" s="1234"/>
      <c r="H232" s="1234"/>
      <c r="I232" s="1234"/>
      <c r="J232" s="1234"/>
      <c r="K232" s="1234"/>
      <c r="L232" s="1234"/>
      <c r="M232" s="1234"/>
      <c r="N232" s="1234"/>
      <c r="O232" s="1234"/>
      <c r="P232" s="1234"/>
      <c r="Q232" s="1234"/>
      <c r="R232" s="1234"/>
      <c r="S232" s="1234"/>
      <c r="T232" s="1313"/>
      <c r="U232" s="1314"/>
      <c r="V232" s="1314"/>
      <c r="W232" s="1315"/>
    </row>
    <row r="233" spans="1:24" ht="12.75" thickBot="1" x14ac:dyDescent="0.2">
      <c r="A233" s="370" t="s">
        <v>1046</v>
      </c>
    </row>
    <row r="234" spans="1:24" x14ac:dyDescent="0.15">
      <c r="B234" s="1217"/>
      <c r="C234" s="1203"/>
      <c r="D234" s="1203"/>
      <c r="E234" s="1203"/>
      <c r="F234" s="1203"/>
      <c r="G234" s="1203"/>
      <c r="H234" s="1203"/>
      <c r="I234" s="1203"/>
      <c r="J234" s="1203"/>
      <c r="K234" s="1203"/>
      <c r="L234" s="1203"/>
      <c r="M234" s="1203"/>
      <c r="N234" s="1203"/>
      <c r="O234" s="1203"/>
      <c r="P234" s="1203"/>
      <c r="Q234" s="1203"/>
      <c r="R234" s="1203"/>
      <c r="S234" s="1203"/>
      <c r="T234" s="1203"/>
      <c r="U234" s="1203"/>
      <c r="V234" s="1203"/>
      <c r="W234" s="1218"/>
    </row>
    <row r="235" spans="1:24" ht="12.75" thickBot="1" x14ac:dyDescent="0.2">
      <c r="B235" s="1239"/>
      <c r="C235" s="1180"/>
      <c r="D235" s="1180"/>
      <c r="E235" s="1180"/>
      <c r="F235" s="1180"/>
      <c r="G235" s="1180"/>
      <c r="H235" s="1180"/>
      <c r="I235" s="1180"/>
      <c r="J235" s="1180"/>
      <c r="K235" s="1180"/>
      <c r="L235" s="1180"/>
      <c r="M235" s="1180"/>
      <c r="N235" s="1180"/>
      <c r="O235" s="1180"/>
      <c r="P235" s="1180"/>
      <c r="Q235" s="1180"/>
      <c r="R235" s="1180"/>
      <c r="S235" s="1180"/>
      <c r="T235" s="1180"/>
      <c r="U235" s="1180"/>
      <c r="V235" s="1180"/>
      <c r="W235" s="1309"/>
    </row>
    <row r="236" spans="1:24" x14ac:dyDescent="0.15">
      <c r="A236" s="370" t="s">
        <v>922</v>
      </c>
    </row>
    <row r="237" spans="1:24" x14ac:dyDescent="0.15">
      <c r="A237" s="370" t="s">
        <v>1047</v>
      </c>
    </row>
    <row r="238" spans="1:24" ht="12.75" thickBot="1" x14ac:dyDescent="0.2">
      <c r="A238" s="370" t="s">
        <v>1025</v>
      </c>
    </row>
    <row r="239" spans="1:24" x14ac:dyDescent="0.15">
      <c r="B239" s="1306"/>
      <c r="C239" s="1307"/>
      <c r="D239" s="1308"/>
      <c r="E239" s="1279"/>
      <c r="F239" s="1297"/>
      <c r="G239" s="1280"/>
      <c r="H239" s="1279"/>
      <c r="I239" s="1297"/>
      <c r="J239" s="1280"/>
      <c r="K239" s="1279"/>
      <c r="L239" s="1297"/>
      <c r="M239" s="1297"/>
      <c r="N239" s="1280"/>
      <c r="O239" s="1279"/>
      <c r="P239" s="1297"/>
      <c r="Q239" s="1280"/>
      <c r="R239" s="1279"/>
      <c r="S239" s="1297"/>
      <c r="T239" s="1297"/>
      <c r="U239" s="1280"/>
      <c r="V239" s="1279"/>
      <c r="W239" s="1307"/>
      <c r="X239" s="1316"/>
    </row>
    <row r="240" spans="1:24" x14ac:dyDescent="0.15">
      <c r="B240" s="1160" t="s">
        <v>1048</v>
      </c>
      <c r="C240" s="1304"/>
      <c r="D240" s="1317"/>
      <c r="E240" s="1119" t="s">
        <v>1049</v>
      </c>
      <c r="F240" s="1120"/>
      <c r="G240" s="1121"/>
      <c r="H240" s="1119" t="s">
        <v>1050</v>
      </c>
      <c r="I240" s="1120"/>
      <c r="J240" s="1121"/>
      <c r="K240" s="1119" t="s">
        <v>1051</v>
      </c>
      <c r="L240" s="1120"/>
      <c r="M240" s="1120"/>
      <c r="N240" s="1121"/>
      <c r="O240" s="1119" t="s">
        <v>1052</v>
      </c>
      <c r="P240" s="1120"/>
      <c r="Q240" s="1121"/>
      <c r="R240" s="1119" t="s">
        <v>1053</v>
      </c>
      <c r="S240" s="1120"/>
      <c r="T240" s="1120"/>
      <c r="U240" s="1121"/>
      <c r="V240" s="1119" t="s">
        <v>1054</v>
      </c>
      <c r="W240" s="1304"/>
      <c r="X240" s="1305"/>
    </row>
    <row r="241" spans="1:24" x14ac:dyDescent="0.15">
      <c r="B241" s="1116" t="s">
        <v>1055</v>
      </c>
      <c r="C241" s="1304"/>
      <c r="D241" s="1317"/>
      <c r="E241" s="1119"/>
      <c r="F241" s="1120"/>
      <c r="G241" s="1121"/>
      <c r="H241" s="1119" t="s">
        <v>1056</v>
      </c>
      <c r="I241" s="1120"/>
      <c r="J241" s="1121"/>
      <c r="K241" s="1119" t="s">
        <v>1057</v>
      </c>
      <c r="L241" s="1120"/>
      <c r="M241" s="1120"/>
      <c r="N241" s="1121"/>
      <c r="O241" s="1119" t="s">
        <v>1058</v>
      </c>
      <c r="P241" s="1120"/>
      <c r="Q241" s="1121"/>
      <c r="R241" s="1119"/>
      <c r="S241" s="1120"/>
      <c r="T241" s="1120"/>
      <c r="U241" s="1121"/>
      <c r="V241" s="1119"/>
      <c r="W241" s="1304"/>
      <c r="X241" s="1305"/>
    </row>
    <row r="242" spans="1:24" ht="12.75" thickBot="1" x14ac:dyDescent="0.2">
      <c r="B242" s="1239" t="s">
        <v>1059</v>
      </c>
      <c r="C242" s="1318"/>
      <c r="D242" s="1320"/>
      <c r="E242" s="1240"/>
      <c r="F242" s="1241"/>
      <c r="G242" s="1242"/>
      <c r="H242" s="1240" t="s">
        <v>837</v>
      </c>
      <c r="I242" s="1241"/>
      <c r="J242" s="1242"/>
      <c r="K242" s="1240" t="s">
        <v>843</v>
      </c>
      <c r="L242" s="1241"/>
      <c r="M242" s="1241"/>
      <c r="N242" s="1242"/>
      <c r="O242" s="1240" t="s">
        <v>845</v>
      </c>
      <c r="P242" s="1241"/>
      <c r="Q242" s="1242"/>
      <c r="R242" s="1240"/>
      <c r="S242" s="1241"/>
      <c r="T242" s="1241"/>
      <c r="U242" s="1242"/>
      <c r="V242" s="1240"/>
      <c r="W242" s="1318"/>
      <c r="X242" s="1319"/>
    </row>
    <row r="243" spans="1:24" x14ac:dyDescent="0.15">
      <c r="B243" s="1228" t="s">
        <v>1060</v>
      </c>
      <c r="C243" s="1194"/>
      <c r="D243" s="1194"/>
      <c r="E243" s="1194"/>
      <c r="F243" s="1194"/>
      <c r="G243" s="1194"/>
      <c r="H243" s="1194"/>
      <c r="I243" s="1194"/>
      <c r="J243" s="1194"/>
      <c r="K243" s="1194"/>
      <c r="L243" s="1194"/>
      <c r="M243" s="1194"/>
      <c r="N243" s="1194"/>
      <c r="O243" s="1194"/>
      <c r="P243" s="1194"/>
      <c r="Q243" s="1194"/>
      <c r="R243" s="1194" t="s">
        <v>1061</v>
      </c>
      <c r="S243" s="1194"/>
      <c r="T243" s="1194"/>
      <c r="U243" s="1194"/>
      <c r="V243" s="1194"/>
      <c r="W243" s="1194"/>
      <c r="X243" s="1230"/>
    </row>
    <row r="244" spans="1:24" x14ac:dyDescent="0.15">
      <c r="B244" s="1231" t="s">
        <v>1062</v>
      </c>
      <c r="C244" s="1178"/>
      <c r="D244" s="1178"/>
      <c r="E244" s="1178"/>
      <c r="F244" s="1178"/>
      <c r="G244" s="1178"/>
      <c r="H244" s="1178"/>
      <c r="I244" s="1178"/>
      <c r="J244" s="1178"/>
      <c r="K244" s="1178"/>
      <c r="L244" s="1178"/>
      <c r="M244" s="1178"/>
      <c r="N244" s="1178"/>
      <c r="O244" s="1178"/>
      <c r="P244" s="1178"/>
      <c r="Q244" s="1178"/>
      <c r="R244" s="1178"/>
      <c r="S244" s="1178"/>
      <c r="T244" s="1178"/>
      <c r="U244" s="1178"/>
      <c r="V244" s="1178"/>
      <c r="W244" s="1178"/>
      <c r="X244" s="1232"/>
    </row>
    <row r="245" spans="1:24" ht="12.75" thickBot="1" x14ac:dyDescent="0.2">
      <c r="B245" s="1236" t="s">
        <v>1063</v>
      </c>
      <c r="C245" s="1237"/>
      <c r="D245" s="1237"/>
      <c r="E245" s="1237"/>
      <c r="F245" s="1237"/>
      <c r="G245" s="1237"/>
      <c r="H245" s="1237"/>
      <c r="I245" s="1237"/>
      <c r="J245" s="1237"/>
      <c r="K245" s="1237"/>
      <c r="L245" s="1237"/>
      <c r="M245" s="1237"/>
      <c r="N245" s="1237"/>
      <c r="O245" s="1237"/>
      <c r="P245" s="1237"/>
      <c r="Q245" s="1237"/>
      <c r="R245" s="1237"/>
      <c r="S245" s="1237"/>
      <c r="T245" s="1237"/>
      <c r="U245" s="1237"/>
      <c r="V245" s="1237"/>
      <c r="W245" s="1237"/>
      <c r="X245" s="1238"/>
    </row>
    <row r="246" spans="1:24" ht="13.5" thickTop="1" thickBot="1" x14ac:dyDescent="0.2">
      <c r="B246" s="1215" t="s">
        <v>1034</v>
      </c>
      <c r="C246" s="1216"/>
      <c r="D246" s="1216"/>
      <c r="E246" s="1249"/>
      <c r="F246" s="1249"/>
      <c r="G246" s="1249"/>
      <c r="H246" s="1249"/>
      <c r="I246" s="1249"/>
      <c r="J246" s="1249"/>
      <c r="K246" s="1249"/>
      <c r="L246" s="1249"/>
      <c r="M246" s="1249"/>
      <c r="N246" s="1249"/>
      <c r="O246" s="1249"/>
      <c r="P246" s="1249"/>
      <c r="Q246" s="1249"/>
      <c r="R246" s="1249"/>
      <c r="S246" s="1249"/>
      <c r="T246" s="1249"/>
      <c r="U246" s="1249"/>
      <c r="V246" s="1249"/>
      <c r="W246" s="1249"/>
      <c r="X246" s="1256"/>
    </row>
    <row r="248" spans="1:24" x14ac:dyDescent="0.15">
      <c r="A248" s="370" t="s">
        <v>1064</v>
      </c>
    </row>
    <row r="249" spans="1:24" x14ac:dyDescent="0.15">
      <c r="A249" s="370" t="s">
        <v>1065</v>
      </c>
    </row>
    <row r="250" spans="1:24" x14ac:dyDescent="0.15">
      <c r="A250" s="370" t="s">
        <v>1066</v>
      </c>
    </row>
    <row r="252" spans="1:24" ht="12.75" thickBot="1" x14ac:dyDescent="0.2">
      <c r="A252" s="370" t="s">
        <v>1067</v>
      </c>
    </row>
    <row r="253" spans="1:24" x14ac:dyDescent="0.15">
      <c r="B253" s="1217"/>
      <c r="C253" s="1203"/>
      <c r="D253" s="1203"/>
      <c r="E253" s="1203"/>
      <c r="F253" s="1203"/>
      <c r="G253" s="1203"/>
      <c r="H253" s="1203"/>
      <c r="I253" s="1203"/>
      <c r="J253" s="1203"/>
      <c r="K253" s="1203"/>
      <c r="L253" s="1203"/>
      <c r="M253" s="1203"/>
      <c r="N253" s="1203"/>
      <c r="O253" s="1203"/>
      <c r="P253" s="1203"/>
      <c r="Q253" s="1203"/>
      <c r="R253" s="1203"/>
      <c r="S253" s="1203"/>
      <c r="T253" s="1203"/>
      <c r="U253" s="1203"/>
      <c r="V253" s="1203"/>
      <c r="W253" s="1218"/>
    </row>
    <row r="254" spans="1:24" ht="12.75" thickBot="1" x14ac:dyDescent="0.2">
      <c r="B254" s="1239"/>
      <c r="C254" s="1180"/>
      <c r="D254" s="1180"/>
      <c r="E254" s="1180"/>
      <c r="F254" s="1180"/>
      <c r="G254" s="1180"/>
      <c r="H254" s="1180"/>
      <c r="I254" s="1180"/>
      <c r="J254" s="1180"/>
      <c r="K254" s="1180"/>
      <c r="L254" s="1180"/>
      <c r="M254" s="1180"/>
      <c r="N254" s="1180"/>
      <c r="O254" s="1180"/>
      <c r="P254" s="1180"/>
      <c r="Q254" s="1180"/>
      <c r="R254" s="1180"/>
      <c r="S254" s="1180"/>
      <c r="T254" s="1180"/>
      <c r="U254" s="1180"/>
      <c r="V254" s="1180"/>
      <c r="W254" s="1309"/>
    </row>
    <row r="255" spans="1:24" x14ac:dyDescent="0.15">
      <c r="A255" s="370" t="s">
        <v>1068</v>
      </c>
    </row>
    <row r="256" spans="1:24" ht="12.75" thickBot="1" x14ac:dyDescent="0.2">
      <c r="A256" s="370" t="s">
        <v>1069</v>
      </c>
    </row>
    <row r="257" spans="1:23" ht="12.75" thickBot="1" x14ac:dyDescent="0.2">
      <c r="B257" s="1154" t="s">
        <v>1070</v>
      </c>
      <c r="C257" s="1155"/>
      <c r="D257" s="1155"/>
      <c r="E257" s="1155"/>
      <c r="F257" s="1155"/>
      <c r="G257" s="1156"/>
      <c r="H257" s="1155" t="s">
        <v>1071</v>
      </c>
      <c r="I257" s="1155"/>
      <c r="J257" s="1155"/>
      <c r="K257" s="1155"/>
      <c r="L257" s="1155"/>
      <c r="M257" s="1155"/>
      <c r="N257" s="1155"/>
      <c r="O257" s="1155"/>
      <c r="P257" s="1155"/>
      <c r="Q257" s="1155"/>
      <c r="R257" s="1155"/>
      <c r="S257" s="1155"/>
      <c r="T257" s="1155"/>
      <c r="U257" s="1155"/>
      <c r="V257" s="1155"/>
      <c r="W257" s="1158"/>
    </row>
    <row r="258" spans="1:23" x14ac:dyDescent="0.15">
      <c r="B258" s="1323" t="s">
        <v>1072</v>
      </c>
      <c r="C258" s="1162"/>
      <c r="D258" s="1162"/>
      <c r="E258" s="1162"/>
      <c r="F258" s="1162"/>
      <c r="G258" s="1163"/>
      <c r="H258" s="1162"/>
      <c r="I258" s="1162"/>
      <c r="J258" s="1162"/>
      <c r="K258" s="1162"/>
      <c r="L258" s="1162"/>
      <c r="M258" s="1162"/>
      <c r="N258" s="1162"/>
      <c r="O258" s="1162"/>
      <c r="P258" s="1162"/>
      <c r="Q258" s="1162"/>
      <c r="R258" s="1162"/>
      <c r="S258" s="1162"/>
      <c r="T258" s="1162"/>
      <c r="U258" s="1162"/>
      <c r="V258" s="1162"/>
      <c r="W258" s="1328"/>
    </row>
    <row r="259" spans="1:23" x14ac:dyDescent="0.15">
      <c r="B259" s="1116"/>
      <c r="C259" s="1117"/>
      <c r="D259" s="1117"/>
      <c r="E259" s="1117"/>
      <c r="F259" s="1117"/>
      <c r="G259" s="1118"/>
      <c r="H259" s="1117"/>
      <c r="I259" s="1117"/>
      <c r="J259" s="1117"/>
      <c r="K259" s="1117"/>
      <c r="L259" s="1117"/>
      <c r="M259" s="1117"/>
      <c r="N259" s="1117"/>
      <c r="O259" s="1117"/>
      <c r="P259" s="1117"/>
      <c r="Q259" s="1117"/>
      <c r="R259" s="1117"/>
      <c r="S259" s="1117"/>
      <c r="T259" s="1117"/>
      <c r="U259" s="1117"/>
      <c r="V259" s="1117"/>
      <c r="W259" s="1329"/>
    </row>
    <row r="260" spans="1:23" ht="12.75" thickBot="1" x14ac:dyDescent="0.2">
      <c r="B260" s="1239"/>
      <c r="C260" s="1180"/>
      <c r="D260" s="1180"/>
      <c r="E260" s="1180"/>
      <c r="F260" s="1180"/>
      <c r="G260" s="1182"/>
      <c r="H260" s="1180"/>
      <c r="I260" s="1180"/>
      <c r="J260" s="1180"/>
      <c r="K260" s="1180"/>
      <c r="L260" s="1180"/>
      <c r="M260" s="1180"/>
      <c r="N260" s="1180"/>
      <c r="O260" s="1180"/>
      <c r="P260" s="1180"/>
      <c r="Q260" s="1180"/>
      <c r="R260" s="1180"/>
      <c r="S260" s="1180"/>
      <c r="T260" s="1180"/>
      <c r="U260" s="1180"/>
      <c r="V260" s="1180"/>
      <c r="W260" s="1309"/>
    </row>
    <row r="262" spans="1:23" x14ac:dyDescent="0.15">
      <c r="A262" s="370" t="s">
        <v>1073</v>
      </c>
    </row>
    <row r="263" spans="1:23" ht="12.75" thickBot="1" x14ac:dyDescent="0.2"/>
    <row r="264" spans="1:23" ht="12.75" thickBot="1" x14ac:dyDescent="0.2">
      <c r="B264" s="1191" t="s">
        <v>1074</v>
      </c>
      <c r="C264" s="1055"/>
      <c r="D264" s="1055"/>
      <c r="E264" s="1055"/>
      <c r="F264" s="1055"/>
      <c r="G264" s="1055"/>
      <c r="H264" s="1055"/>
      <c r="I264" s="1055"/>
      <c r="J264" s="1055"/>
      <c r="K264" s="1055"/>
      <c r="L264" s="1055"/>
      <c r="M264" s="1055"/>
      <c r="N264" s="1055"/>
      <c r="O264" s="1055"/>
      <c r="P264" s="1055"/>
      <c r="Q264" s="1055"/>
      <c r="R264" s="1055"/>
      <c r="S264" s="1055"/>
      <c r="T264" s="1055"/>
      <c r="U264" s="1055"/>
      <c r="V264" s="1055"/>
      <c r="W264" s="1058"/>
    </row>
    <row r="265" spans="1:23" x14ac:dyDescent="0.15">
      <c r="B265" s="1275"/>
      <c r="C265" s="1229"/>
      <c r="D265" s="1229"/>
      <c r="E265" s="1229"/>
      <c r="F265" s="1229"/>
      <c r="G265" s="1229"/>
      <c r="H265" s="1229"/>
      <c r="I265" s="1229"/>
      <c r="J265" s="1229"/>
      <c r="K265" s="1229"/>
      <c r="L265" s="1229"/>
      <c r="M265" s="1229"/>
      <c r="N265" s="1229"/>
      <c r="O265" s="1229"/>
      <c r="P265" s="1229"/>
      <c r="Q265" s="1229"/>
      <c r="R265" s="1229"/>
      <c r="S265" s="1229"/>
      <c r="T265" s="1229"/>
      <c r="U265" s="1229"/>
      <c r="V265" s="1229"/>
      <c r="W265" s="1327"/>
    </row>
    <row r="266" spans="1:23" ht="12.75" thickBot="1" x14ac:dyDescent="0.2">
      <c r="B266" s="1274"/>
      <c r="C266" s="1206"/>
      <c r="D266" s="1206"/>
      <c r="E266" s="1206"/>
      <c r="F266" s="1206"/>
      <c r="G266" s="1206"/>
      <c r="H266" s="1206"/>
      <c r="I266" s="1206"/>
      <c r="J266" s="1206"/>
      <c r="K266" s="1206"/>
      <c r="L266" s="1206"/>
      <c r="M266" s="1206"/>
      <c r="N266" s="1206"/>
      <c r="O266" s="1206"/>
      <c r="P266" s="1206"/>
      <c r="Q266" s="1206"/>
      <c r="R266" s="1206"/>
      <c r="S266" s="1206"/>
      <c r="T266" s="1206"/>
      <c r="U266" s="1206"/>
      <c r="V266" s="1206"/>
      <c r="W266" s="1321"/>
    </row>
    <row r="267" spans="1:23" ht="13.5" thickTop="1" thickBot="1" x14ac:dyDescent="0.2">
      <c r="B267" s="1293" t="s">
        <v>1075</v>
      </c>
      <c r="C267" s="1254"/>
      <c r="D267" s="1254"/>
      <c r="E267" s="1254"/>
      <c r="F267" s="1254"/>
      <c r="G267" s="1254"/>
      <c r="H267" s="1254"/>
      <c r="I267" s="1254"/>
      <c r="J267" s="1254"/>
      <c r="K267" s="1254"/>
      <c r="L267" s="1254"/>
      <c r="M267" s="1254"/>
      <c r="N267" s="1254"/>
      <c r="O267" s="1254"/>
      <c r="P267" s="1254"/>
      <c r="Q267" s="1254"/>
      <c r="R267" s="1254"/>
      <c r="S267" s="1254"/>
      <c r="T267" s="1254"/>
      <c r="U267" s="1254"/>
      <c r="V267" s="1254"/>
      <c r="W267" s="1277"/>
    </row>
    <row r="268" spans="1:23" x14ac:dyDescent="0.15">
      <c r="A268" s="370" t="s">
        <v>922</v>
      </c>
    </row>
    <row r="269" spans="1:23" x14ac:dyDescent="0.15">
      <c r="A269" s="370" t="s">
        <v>1076</v>
      </c>
    </row>
    <row r="270" spans="1:23" x14ac:dyDescent="0.15">
      <c r="A270" s="370" t="s">
        <v>1077</v>
      </c>
    </row>
    <row r="271" spans="1:23" x14ac:dyDescent="0.15">
      <c r="A271" s="370" t="s">
        <v>1078</v>
      </c>
    </row>
    <row r="272" spans="1:23" x14ac:dyDescent="0.15">
      <c r="A272" s="370" t="s">
        <v>1079</v>
      </c>
    </row>
    <row r="273" spans="1:25" x14ac:dyDescent="0.15">
      <c r="A273" s="370" t="s">
        <v>1080</v>
      </c>
    </row>
    <row r="274" spans="1:25" x14ac:dyDescent="0.15">
      <c r="A274" s="370" t="s">
        <v>1081</v>
      </c>
    </row>
    <row r="275" spans="1:25" ht="12.75" thickBot="1" x14ac:dyDescent="0.2">
      <c r="A275" s="370" t="s">
        <v>1082</v>
      </c>
    </row>
    <row r="276" spans="1:25" x14ac:dyDescent="0.15">
      <c r="B276" s="1331" t="s">
        <v>794</v>
      </c>
      <c r="C276" s="1257"/>
      <c r="D276" s="1257" t="s">
        <v>1083</v>
      </c>
      <c r="E276" s="1257"/>
      <c r="F276" s="1257"/>
      <c r="G276" s="1257"/>
      <c r="H276" s="1257" t="s">
        <v>1084</v>
      </c>
      <c r="I276" s="1257"/>
      <c r="J276" s="1257" t="s">
        <v>1085</v>
      </c>
      <c r="K276" s="1257"/>
      <c r="L276" s="1257" t="s">
        <v>1086</v>
      </c>
      <c r="M276" s="1257"/>
      <c r="N276" s="1257" t="s">
        <v>1087</v>
      </c>
      <c r="O276" s="1257"/>
      <c r="P276" s="1257"/>
      <c r="Q276" s="1257" t="s">
        <v>1088</v>
      </c>
      <c r="R276" s="1257"/>
      <c r="S276" s="1257"/>
      <c r="T276" s="1257" t="s">
        <v>1089</v>
      </c>
      <c r="U276" s="1257"/>
      <c r="V276" s="1257"/>
      <c r="W276" s="1257"/>
      <c r="X276" s="1257"/>
      <c r="Y276" s="1325"/>
    </row>
    <row r="277" spans="1:25" ht="12.75" thickBot="1" x14ac:dyDescent="0.2">
      <c r="B277" s="1324"/>
      <c r="C277" s="1322"/>
      <c r="D277" s="1322" t="s">
        <v>837</v>
      </c>
      <c r="E277" s="1322"/>
      <c r="F277" s="1322"/>
      <c r="G277" s="1322"/>
      <c r="H277" s="1322" t="s">
        <v>843</v>
      </c>
      <c r="I277" s="1322"/>
      <c r="J277" s="1322" t="s">
        <v>1090</v>
      </c>
      <c r="K277" s="1322"/>
      <c r="L277" s="1322" t="s">
        <v>845</v>
      </c>
      <c r="M277" s="1322"/>
      <c r="N277" s="1322" t="s">
        <v>1091</v>
      </c>
      <c r="O277" s="1322"/>
      <c r="P277" s="1322"/>
      <c r="Q277" s="1322" t="s">
        <v>1092</v>
      </c>
      <c r="R277" s="1322"/>
      <c r="S277" s="1322"/>
      <c r="T277" s="1322" t="s">
        <v>1093</v>
      </c>
      <c r="U277" s="1322"/>
      <c r="V277" s="1322"/>
      <c r="W277" s="1322"/>
      <c r="X277" s="1322"/>
      <c r="Y277" s="1326"/>
    </row>
    <row r="278" spans="1:25" ht="12.75" thickTop="1" x14ac:dyDescent="0.15">
      <c r="B278" s="1275"/>
      <c r="C278" s="1229"/>
      <c r="D278" s="1229"/>
      <c r="E278" s="1229"/>
      <c r="F278" s="1229"/>
      <c r="G278" s="1229"/>
      <c r="H278" s="1229"/>
      <c r="I278" s="1229"/>
      <c r="J278" s="1229"/>
      <c r="K278" s="1229"/>
      <c r="L278" s="1229"/>
      <c r="M278" s="1229"/>
      <c r="N278" s="1229"/>
      <c r="O278" s="1229"/>
      <c r="P278" s="1229"/>
      <c r="Q278" s="1229"/>
      <c r="R278" s="1229"/>
      <c r="S278" s="1229"/>
      <c r="T278" s="1229"/>
      <c r="U278" s="1229"/>
      <c r="V278" s="1229"/>
      <c r="W278" s="1229"/>
      <c r="X278" s="1229"/>
      <c r="Y278" s="1327"/>
    </row>
    <row r="279" spans="1:25" x14ac:dyDescent="0.15">
      <c r="B279" s="1330"/>
      <c r="C279" s="1205"/>
      <c r="D279" s="1205"/>
      <c r="E279" s="1205"/>
      <c r="F279" s="1205"/>
      <c r="G279" s="1205"/>
      <c r="H279" s="1205"/>
      <c r="I279" s="1205"/>
      <c r="J279" s="1205"/>
      <c r="K279" s="1205"/>
      <c r="L279" s="1205"/>
      <c r="M279" s="1205"/>
      <c r="N279" s="1205"/>
      <c r="O279" s="1205"/>
      <c r="P279" s="1205"/>
      <c r="Q279" s="1205"/>
      <c r="R279" s="1205"/>
      <c r="S279" s="1205"/>
      <c r="T279" s="1205"/>
      <c r="U279" s="1205"/>
      <c r="V279" s="1205"/>
      <c r="W279" s="1205"/>
      <c r="X279" s="1205"/>
      <c r="Y279" s="1332"/>
    </row>
    <row r="280" spans="1:25" x14ac:dyDescent="0.15">
      <c r="B280" s="1330"/>
      <c r="C280" s="1205"/>
      <c r="D280" s="1205"/>
      <c r="E280" s="1205"/>
      <c r="F280" s="1205"/>
      <c r="G280" s="1205"/>
      <c r="H280" s="1205"/>
      <c r="I280" s="1205"/>
      <c r="J280" s="1205"/>
      <c r="K280" s="1205"/>
      <c r="L280" s="1205"/>
      <c r="M280" s="1205"/>
      <c r="N280" s="1205"/>
      <c r="O280" s="1205"/>
      <c r="P280" s="1205"/>
      <c r="Q280" s="1205"/>
      <c r="R280" s="1205"/>
      <c r="S280" s="1205"/>
      <c r="T280" s="1205"/>
      <c r="U280" s="1205"/>
      <c r="V280" s="1205"/>
      <c r="W280" s="1205"/>
      <c r="X280" s="1205"/>
      <c r="Y280" s="1332"/>
    </row>
    <row r="281" spans="1:25" x14ac:dyDescent="0.15">
      <c r="B281" s="1330"/>
      <c r="C281" s="1205"/>
      <c r="D281" s="1205"/>
      <c r="E281" s="1205"/>
      <c r="F281" s="1205"/>
      <c r="G281" s="1205"/>
      <c r="H281" s="1205"/>
      <c r="I281" s="1205"/>
      <c r="J281" s="1205"/>
      <c r="K281" s="1205"/>
      <c r="L281" s="1205"/>
      <c r="M281" s="1205"/>
      <c r="N281" s="1205"/>
      <c r="O281" s="1205"/>
      <c r="P281" s="1205"/>
      <c r="Q281" s="1205"/>
      <c r="R281" s="1205"/>
      <c r="S281" s="1205"/>
      <c r="T281" s="1205"/>
      <c r="U281" s="1205"/>
      <c r="V281" s="1205"/>
      <c r="W281" s="1205"/>
      <c r="X281" s="1205"/>
      <c r="Y281" s="1332"/>
    </row>
    <row r="282" spans="1:25" ht="12.75" thickBot="1" x14ac:dyDescent="0.2">
      <c r="B282" s="1274"/>
      <c r="C282" s="1206"/>
      <c r="D282" s="1206"/>
      <c r="E282" s="1206"/>
      <c r="F282" s="1206"/>
      <c r="G282" s="1206"/>
      <c r="H282" s="1206"/>
      <c r="I282" s="1206"/>
      <c r="J282" s="1206"/>
      <c r="K282" s="1206"/>
      <c r="L282" s="1206"/>
      <c r="M282" s="1206"/>
      <c r="N282" s="1206"/>
      <c r="O282" s="1206"/>
      <c r="P282" s="1206"/>
      <c r="Q282" s="1206"/>
      <c r="R282" s="1206"/>
      <c r="S282" s="1206"/>
      <c r="T282" s="1206"/>
      <c r="U282" s="1206"/>
      <c r="V282" s="1206"/>
      <c r="W282" s="1206"/>
      <c r="X282" s="1206"/>
      <c r="Y282" s="1321"/>
    </row>
    <row r="283" spans="1:25" ht="13.5" thickTop="1" thickBot="1" x14ac:dyDescent="0.2">
      <c r="B283" s="1293" t="s">
        <v>1075</v>
      </c>
      <c r="C283" s="1254"/>
      <c r="D283" s="1254"/>
      <c r="E283" s="1254"/>
      <c r="F283" s="1254"/>
      <c r="G283" s="1254"/>
      <c r="H283" s="1254"/>
      <c r="I283" s="1254"/>
      <c r="J283" s="1254"/>
      <c r="K283" s="1254"/>
      <c r="L283" s="1254"/>
      <c r="M283" s="1254"/>
      <c r="N283" s="1254"/>
      <c r="O283" s="1254"/>
      <c r="P283" s="1254"/>
      <c r="Q283" s="1254"/>
      <c r="R283" s="1254"/>
      <c r="S283" s="1254"/>
      <c r="T283" s="1254" t="s">
        <v>1094</v>
      </c>
      <c r="U283" s="1254"/>
      <c r="V283" s="1254"/>
      <c r="W283" s="1254"/>
      <c r="X283" s="1254"/>
      <c r="Y283" s="1277"/>
    </row>
    <row r="284" spans="1:25" x14ac:dyDescent="0.15">
      <c r="A284" s="370" t="s">
        <v>1095</v>
      </c>
    </row>
    <row r="286" spans="1:25" x14ac:dyDescent="0.15">
      <c r="A286" s="370" t="s">
        <v>1096</v>
      </c>
    </row>
    <row r="287" spans="1:25" ht="12.75" thickBot="1" x14ac:dyDescent="0.2">
      <c r="A287" s="370" t="s">
        <v>1097</v>
      </c>
    </row>
    <row r="288" spans="1:25" x14ac:dyDescent="0.15">
      <c r="B288" s="1306" t="s">
        <v>1098</v>
      </c>
      <c r="C288" s="1297"/>
      <c r="D288" s="1297"/>
      <c r="E288" s="1297"/>
      <c r="F288" s="1280"/>
      <c r="G288" s="1279" t="s">
        <v>1099</v>
      </c>
      <c r="H288" s="1297"/>
      <c r="I288" s="1280"/>
      <c r="J288" s="1279" t="s">
        <v>1084</v>
      </c>
      <c r="K288" s="1297"/>
      <c r="L288" s="1297"/>
      <c r="M288" s="1280"/>
      <c r="N288" s="1279" t="s">
        <v>1100</v>
      </c>
      <c r="O288" s="1297"/>
      <c r="P288" s="1297"/>
      <c r="Q288" s="1297"/>
      <c r="R288" s="1297"/>
      <c r="S288" s="1280"/>
      <c r="T288" s="1279" t="s">
        <v>1101</v>
      </c>
      <c r="U288" s="1297"/>
      <c r="V288" s="1297"/>
      <c r="W288" s="1297"/>
      <c r="X288" s="1297"/>
      <c r="Y288" s="1302"/>
    </row>
    <row r="289" spans="1:25" ht="12.75" thickBot="1" x14ac:dyDescent="0.2">
      <c r="B289" s="1337"/>
      <c r="C289" s="1334"/>
      <c r="D289" s="1334"/>
      <c r="E289" s="1334"/>
      <c r="F289" s="1336"/>
      <c r="G289" s="1333" t="s">
        <v>837</v>
      </c>
      <c r="H289" s="1334"/>
      <c r="I289" s="1336"/>
      <c r="J289" s="1333" t="s">
        <v>845</v>
      </c>
      <c r="K289" s="1334"/>
      <c r="L289" s="1334"/>
      <c r="M289" s="1336"/>
      <c r="N289" s="1333" t="s">
        <v>1102</v>
      </c>
      <c r="O289" s="1334"/>
      <c r="P289" s="1334"/>
      <c r="Q289" s="1334"/>
      <c r="R289" s="1334"/>
      <c r="S289" s="1336"/>
      <c r="T289" s="1333"/>
      <c r="U289" s="1334"/>
      <c r="V289" s="1334"/>
      <c r="W289" s="1334"/>
      <c r="X289" s="1334"/>
      <c r="Y289" s="1335"/>
    </row>
    <row r="290" spans="1:25" ht="12.75" thickTop="1" x14ac:dyDescent="0.15">
      <c r="B290" s="1275"/>
      <c r="C290" s="1229"/>
      <c r="D290" s="1229"/>
      <c r="E290" s="1229"/>
      <c r="F290" s="1229"/>
      <c r="G290" s="1229"/>
      <c r="H290" s="1229"/>
      <c r="I290" s="1229"/>
      <c r="J290" s="1229"/>
      <c r="K290" s="1229"/>
      <c r="L290" s="1229"/>
      <c r="M290" s="1229"/>
      <c r="N290" s="1229"/>
      <c r="O290" s="1229"/>
      <c r="P290" s="1229"/>
      <c r="Q290" s="1229"/>
      <c r="R290" s="1229"/>
      <c r="S290" s="1229"/>
      <c r="T290" s="1229"/>
      <c r="U290" s="1229"/>
      <c r="V290" s="1229"/>
      <c r="W290" s="1229"/>
      <c r="X290" s="1229"/>
      <c r="Y290" s="1327"/>
    </row>
    <row r="291" spans="1:25" x14ac:dyDescent="0.15">
      <c r="B291" s="1330"/>
      <c r="C291" s="1205"/>
      <c r="D291" s="1205"/>
      <c r="E291" s="1205"/>
      <c r="F291" s="1205"/>
      <c r="G291" s="1205"/>
      <c r="H291" s="1205"/>
      <c r="I291" s="1205"/>
      <c r="J291" s="1205"/>
      <c r="K291" s="1205"/>
      <c r="L291" s="1205"/>
      <c r="M291" s="1205"/>
      <c r="N291" s="1205"/>
      <c r="O291" s="1205"/>
      <c r="P291" s="1205"/>
      <c r="Q291" s="1205"/>
      <c r="R291" s="1205"/>
      <c r="S291" s="1205"/>
      <c r="T291" s="1205"/>
      <c r="U291" s="1205"/>
      <c r="V291" s="1205"/>
      <c r="W291" s="1205"/>
      <c r="X291" s="1205"/>
      <c r="Y291" s="1332"/>
    </row>
    <row r="292" spans="1:25" x14ac:dyDescent="0.15">
      <c r="B292" s="1330"/>
      <c r="C292" s="1205"/>
      <c r="D292" s="1205"/>
      <c r="E292" s="1205"/>
      <c r="F292" s="1205"/>
      <c r="G292" s="1205"/>
      <c r="H292" s="1205"/>
      <c r="I292" s="1205"/>
      <c r="J292" s="1205"/>
      <c r="K292" s="1205"/>
      <c r="L292" s="1205"/>
      <c r="M292" s="1205"/>
      <c r="N292" s="1205"/>
      <c r="O292" s="1205"/>
      <c r="P292" s="1205"/>
      <c r="Q292" s="1205"/>
      <c r="R292" s="1205"/>
      <c r="S292" s="1205"/>
      <c r="T292" s="1205"/>
      <c r="U292" s="1205"/>
      <c r="V292" s="1205"/>
      <c r="W292" s="1205"/>
      <c r="X292" s="1205"/>
      <c r="Y292" s="1332"/>
    </row>
    <row r="293" spans="1:25" x14ac:dyDescent="0.15">
      <c r="B293" s="1330"/>
      <c r="C293" s="1205"/>
      <c r="D293" s="1205"/>
      <c r="E293" s="1205"/>
      <c r="F293" s="1205"/>
      <c r="G293" s="1205"/>
      <c r="H293" s="1205"/>
      <c r="I293" s="1205"/>
      <c r="J293" s="1205"/>
      <c r="K293" s="1205"/>
      <c r="L293" s="1205"/>
      <c r="M293" s="1205"/>
      <c r="N293" s="1205"/>
      <c r="O293" s="1205"/>
      <c r="P293" s="1205"/>
      <c r="Q293" s="1205"/>
      <c r="R293" s="1205"/>
      <c r="S293" s="1205"/>
      <c r="T293" s="1205"/>
      <c r="U293" s="1205"/>
      <c r="V293" s="1205"/>
      <c r="W293" s="1205"/>
      <c r="X293" s="1205"/>
      <c r="Y293" s="1332"/>
    </row>
    <row r="294" spans="1:25" ht="12.75" thickBot="1" x14ac:dyDescent="0.2">
      <c r="B294" s="1274"/>
      <c r="C294" s="1206"/>
      <c r="D294" s="1206"/>
      <c r="E294" s="1206"/>
      <c r="F294" s="1206"/>
      <c r="G294" s="1206"/>
      <c r="H294" s="1206"/>
      <c r="I294" s="1206"/>
      <c r="J294" s="1206"/>
      <c r="K294" s="1206"/>
      <c r="L294" s="1206"/>
      <c r="M294" s="1206"/>
      <c r="N294" s="1206"/>
      <c r="O294" s="1206"/>
      <c r="P294" s="1206"/>
      <c r="Q294" s="1206"/>
      <c r="R294" s="1206"/>
      <c r="S294" s="1206"/>
      <c r="T294" s="1206"/>
      <c r="U294" s="1206"/>
      <c r="V294" s="1206"/>
      <c r="W294" s="1206"/>
      <c r="X294" s="1206"/>
      <c r="Y294" s="1321"/>
    </row>
    <row r="295" spans="1:25" ht="12.75" thickTop="1" x14ac:dyDescent="0.15">
      <c r="B295" s="1160" t="s">
        <v>1103</v>
      </c>
      <c r="C295" s="1120"/>
      <c r="D295" s="1120"/>
      <c r="E295" s="1120"/>
      <c r="F295" s="1121"/>
      <c r="G295" s="1119" t="s">
        <v>1104</v>
      </c>
      <c r="H295" s="1120"/>
      <c r="I295" s="1121"/>
      <c r="J295" s="1119" t="s">
        <v>1105</v>
      </c>
      <c r="K295" s="1120"/>
      <c r="L295" s="1120"/>
      <c r="M295" s="1121"/>
      <c r="N295" s="1119" t="s">
        <v>1106</v>
      </c>
      <c r="O295" s="1120"/>
      <c r="P295" s="1120"/>
      <c r="Q295" s="1120"/>
      <c r="R295" s="1120"/>
      <c r="S295" s="1121"/>
      <c r="T295" s="1119"/>
      <c r="U295" s="1120"/>
      <c r="V295" s="1120"/>
      <c r="W295" s="1120"/>
      <c r="X295" s="1120"/>
      <c r="Y295" s="1125"/>
    </row>
    <row r="296" spans="1:25" ht="12.75" thickBot="1" x14ac:dyDescent="0.2">
      <c r="B296" s="1177"/>
      <c r="C296" s="1241"/>
      <c r="D296" s="1241"/>
      <c r="E296" s="1241"/>
      <c r="F296" s="1242"/>
      <c r="G296" s="1240"/>
      <c r="H296" s="1241"/>
      <c r="I296" s="1242"/>
      <c r="J296" s="1240" t="s">
        <v>1107</v>
      </c>
      <c r="K296" s="1241"/>
      <c r="L296" s="1241"/>
      <c r="M296" s="1242"/>
      <c r="N296" s="1240"/>
      <c r="O296" s="1241"/>
      <c r="P296" s="1241"/>
      <c r="Q296" s="1241"/>
      <c r="R296" s="1241"/>
      <c r="S296" s="1242"/>
      <c r="T296" s="1240"/>
      <c r="U296" s="1241"/>
      <c r="V296" s="1241"/>
      <c r="W296" s="1241"/>
      <c r="X296" s="1241"/>
      <c r="Y296" s="1303"/>
    </row>
    <row r="297" spans="1:25" x14ac:dyDescent="0.15">
      <c r="A297" s="370" t="s">
        <v>1108</v>
      </c>
    </row>
    <row r="299" spans="1:25" x14ac:dyDescent="0.15">
      <c r="A299" s="370" t="s">
        <v>922</v>
      </c>
    </row>
    <row r="300" spans="1:25" ht="12.75" thickBot="1" x14ac:dyDescent="0.2">
      <c r="A300" s="370" t="s">
        <v>1109</v>
      </c>
    </row>
    <row r="301" spans="1:25" ht="13.5" customHeight="1" x14ac:dyDescent="0.15">
      <c r="B301" s="1306"/>
      <c r="C301" s="1297"/>
      <c r="D301" s="1280"/>
      <c r="E301" s="1279" t="s">
        <v>1110</v>
      </c>
      <c r="F301" s="1297"/>
      <c r="G301" s="1297"/>
      <c r="H301" s="1297"/>
      <c r="I301" s="1297"/>
      <c r="J301" s="1338" t="s">
        <v>1111</v>
      </c>
      <c r="K301" s="1339"/>
      <c r="L301" s="1342" t="s">
        <v>1112</v>
      </c>
      <c r="M301" s="1343"/>
      <c r="N301" s="1338" t="s">
        <v>1113</v>
      </c>
      <c r="O301" s="1339"/>
      <c r="P301" s="1338" t="s">
        <v>1114</v>
      </c>
      <c r="Q301" s="1339"/>
      <c r="R301" s="1297" t="s">
        <v>1115</v>
      </c>
      <c r="S301" s="1297"/>
      <c r="T301" s="1297"/>
      <c r="U301" s="1297"/>
      <c r="V301" s="1338" t="s">
        <v>1116</v>
      </c>
      <c r="W301" s="1339"/>
      <c r="X301" s="1361" t="s">
        <v>1117</v>
      </c>
      <c r="Y301" s="1362"/>
    </row>
    <row r="302" spans="1:25" x14ac:dyDescent="0.15">
      <c r="B302" s="1160" t="s">
        <v>1118</v>
      </c>
      <c r="C302" s="1120"/>
      <c r="D302" s="1121"/>
      <c r="E302" s="1119"/>
      <c r="F302" s="1120"/>
      <c r="G302" s="1120"/>
      <c r="H302" s="1120"/>
      <c r="I302" s="1120"/>
      <c r="J302" s="1340"/>
      <c r="K302" s="1341"/>
      <c r="L302" s="1344"/>
      <c r="M302" s="1345"/>
      <c r="N302" s="1340"/>
      <c r="O302" s="1341"/>
      <c r="P302" s="1340"/>
      <c r="Q302" s="1341"/>
      <c r="R302" s="1120"/>
      <c r="S302" s="1120"/>
      <c r="T302" s="1120"/>
      <c r="U302" s="1120"/>
      <c r="V302" s="1340"/>
      <c r="W302" s="1341"/>
      <c r="X302" s="1363"/>
      <c r="Y302" s="1364"/>
    </row>
    <row r="303" spans="1:25" x14ac:dyDescent="0.15">
      <c r="B303" s="1160"/>
      <c r="C303" s="1120"/>
      <c r="D303" s="1121"/>
      <c r="E303" s="1127"/>
      <c r="F303" s="1128"/>
      <c r="G303" s="1128"/>
      <c r="H303" s="1128"/>
      <c r="I303" s="1128"/>
      <c r="J303" s="1340"/>
      <c r="K303" s="1341"/>
      <c r="L303" s="1344"/>
      <c r="M303" s="1345"/>
      <c r="N303" s="1340"/>
      <c r="O303" s="1341"/>
      <c r="P303" s="1340"/>
      <c r="Q303" s="1341"/>
      <c r="R303" s="1128"/>
      <c r="S303" s="1128"/>
      <c r="T303" s="1128"/>
      <c r="U303" s="1128"/>
      <c r="V303" s="1340"/>
      <c r="W303" s="1341"/>
      <c r="X303" s="1363"/>
      <c r="Y303" s="1364"/>
    </row>
    <row r="304" spans="1:25" ht="13.5" customHeight="1" x14ac:dyDescent="0.15">
      <c r="B304" s="1160"/>
      <c r="C304" s="1120"/>
      <c r="D304" s="1121"/>
      <c r="E304" s="1090"/>
      <c r="F304" s="1091"/>
      <c r="G304" s="1091"/>
      <c r="H304" s="1091"/>
      <c r="I304" s="1091"/>
      <c r="J304" s="1352"/>
      <c r="K304" s="1353"/>
      <c r="L304" s="1352"/>
      <c r="M304" s="1353"/>
      <c r="N304" s="1352"/>
      <c r="O304" s="1353"/>
      <c r="P304" s="1352"/>
      <c r="Q304" s="1353"/>
      <c r="R304" s="1356" t="s">
        <v>1119</v>
      </c>
      <c r="S304" s="1349" t="s">
        <v>1120</v>
      </c>
      <c r="T304" s="1349" t="s">
        <v>1121</v>
      </c>
      <c r="U304" s="1346" t="s">
        <v>1122</v>
      </c>
      <c r="V304" s="1340"/>
      <c r="W304" s="1341"/>
      <c r="X304" s="1363"/>
      <c r="Y304" s="1364"/>
    </row>
    <row r="305" spans="2:25" x14ac:dyDescent="0.15">
      <c r="B305" s="1160"/>
      <c r="C305" s="1120"/>
      <c r="D305" s="1121"/>
      <c r="E305" s="1119"/>
      <c r="F305" s="1120"/>
      <c r="G305" s="1120"/>
      <c r="H305" s="1120"/>
      <c r="I305" s="1120"/>
      <c r="J305" s="1352"/>
      <c r="K305" s="1353"/>
      <c r="L305" s="1352"/>
      <c r="M305" s="1353"/>
      <c r="N305" s="1352"/>
      <c r="O305" s="1353"/>
      <c r="P305" s="1352"/>
      <c r="Q305" s="1353"/>
      <c r="R305" s="1357"/>
      <c r="S305" s="1350"/>
      <c r="T305" s="1350"/>
      <c r="U305" s="1347"/>
      <c r="V305" s="1340"/>
      <c r="W305" s="1341"/>
      <c r="X305" s="1363"/>
      <c r="Y305" s="1364"/>
    </row>
    <row r="306" spans="2:25" x14ac:dyDescent="0.15">
      <c r="B306" s="1160"/>
      <c r="C306" s="1120"/>
      <c r="D306" s="1121"/>
      <c r="E306" s="1119" t="s">
        <v>1123</v>
      </c>
      <c r="F306" s="1120"/>
      <c r="G306" s="1120"/>
      <c r="H306" s="1120"/>
      <c r="I306" s="1120"/>
      <c r="J306" s="1352"/>
      <c r="K306" s="1353"/>
      <c r="L306" s="1352"/>
      <c r="M306" s="1353"/>
      <c r="N306" s="1352"/>
      <c r="O306" s="1353"/>
      <c r="P306" s="1352"/>
      <c r="Q306" s="1353"/>
      <c r="R306" s="1357"/>
      <c r="S306" s="1350"/>
      <c r="T306" s="1350"/>
      <c r="U306" s="1347"/>
      <c r="V306" s="1340"/>
      <c r="W306" s="1341"/>
      <c r="X306" s="1363"/>
      <c r="Y306" s="1364"/>
    </row>
    <row r="307" spans="2:25" x14ac:dyDescent="0.15">
      <c r="B307" s="1160"/>
      <c r="C307" s="1120"/>
      <c r="D307" s="1121"/>
      <c r="E307" s="1119"/>
      <c r="F307" s="1120"/>
      <c r="G307" s="1120"/>
      <c r="H307" s="1120"/>
      <c r="I307" s="1120"/>
      <c r="J307" s="1352"/>
      <c r="K307" s="1353"/>
      <c r="L307" s="1352"/>
      <c r="M307" s="1353"/>
      <c r="N307" s="1352"/>
      <c r="O307" s="1353"/>
      <c r="P307" s="1352"/>
      <c r="Q307" s="1353"/>
      <c r="R307" s="1357"/>
      <c r="S307" s="1350"/>
      <c r="T307" s="1350"/>
      <c r="U307" s="1347"/>
      <c r="V307" s="1340"/>
      <c r="W307" s="1341"/>
      <c r="X307" s="1363"/>
      <c r="Y307" s="1364"/>
    </row>
    <row r="308" spans="2:25" x14ac:dyDescent="0.15">
      <c r="B308" s="1160"/>
      <c r="C308" s="1120"/>
      <c r="D308" s="1121"/>
      <c r="E308" s="1119"/>
      <c r="F308" s="1120"/>
      <c r="G308" s="1120"/>
      <c r="H308" s="1120"/>
      <c r="I308" s="1120"/>
      <c r="J308" s="1352"/>
      <c r="K308" s="1353"/>
      <c r="L308" s="1352"/>
      <c r="M308" s="1353"/>
      <c r="N308" s="1352"/>
      <c r="O308" s="1353"/>
      <c r="P308" s="1352"/>
      <c r="Q308" s="1353"/>
      <c r="R308" s="1357"/>
      <c r="S308" s="1350"/>
      <c r="T308" s="1350"/>
      <c r="U308" s="1347"/>
      <c r="V308" s="1340"/>
      <c r="W308" s="1341"/>
      <c r="X308" s="1363"/>
      <c r="Y308" s="1364"/>
    </row>
    <row r="309" spans="2:25" x14ac:dyDescent="0.15">
      <c r="B309" s="1160"/>
      <c r="C309" s="1120"/>
      <c r="D309" s="1121"/>
      <c r="E309" s="1119"/>
      <c r="F309" s="1120"/>
      <c r="G309" s="1120"/>
      <c r="H309" s="1120"/>
      <c r="I309" s="1120"/>
      <c r="J309" s="1352"/>
      <c r="K309" s="1353"/>
      <c r="L309" s="1352"/>
      <c r="M309" s="1353"/>
      <c r="N309" s="1352"/>
      <c r="O309" s="1353"/>
      <c r="P309" s="1352"/>
      <c r="Q309" s="1353"/>
      <c r="R309" s="1357"/>
      <c r="S309" s="1350"/>
      <c r="T309" s="1350"/>
      <c r="U309" s="1347"/>
      <c r="V309" s="1340"/>
      <c r="W309" s="1341"/>
      <c r="X309" s="1363"/>
      <c r="Y309" s="1364"/>
    </row>
    <row r="310" spans="2:25" x14ac:dyDescent="0.15">
      <c r="B310" s="1160"/>
      <c r="C310" s="1120"/>
      <c r="D310" s="1121"/>
      <c r="E310" s="1119"/>
      <c r="F310" s="1120"/>
      <c r="G310" s="1120"/>
      <c r="H310" s="1120"/>
      <c r="I310" s="1120"/>
      <c r="J310" s="1352"/>
      <c r="K310" s="1353"/>
      <c r="L310" s="1352"/>
      <c r="M310" s="1353"/>
      <c r="N310" s="1352"/>
      <c r="O310" s="1353"/>
      <c r="P310" s="1352"/>
      <c r="Q310" s="1353"/>
      <c r="R310" s="1357"/>
      <c r="S310" s="1350"/>
      <c r="T310" s="1350"/>
      <c r="U310" s="1347"/>
      <c r="V310" s="1340"/>
      <c r="W310" s="1341"/>
      <c r="X310" s="1363"/>
      <c r="Y310" s="1364"/>
    </row>
    <row r="311" spans="2:25" ht="12.75" thickBot="1" x14ac:dyDescent="0.2">
      <c r="B311" s="1160"/>
      <c r="C311" s="1120"/>
      <c r="D311" s="1121"/>
      <c r="E311" s="1119"/>
      <c r="F311" s="1120"/>
      <c r="G311" s="1120"/>
      <c r="H311" s="1120"/>
      <c r="I311" s="1120"/>
      <c r="J311" s="1354"/>
      <c r="K311" s="1355"/>
      <c r="L311" s="1354"/>
      <c r="M311" s="1355"/>
      <c r="N311" s="1354"/>
      <c r="O311" s="1355"/>
      <c r="P311" s="1354"/>
      <c r="Q311" s="1355"/>
      <c r="R311" s="1357"/>
      <c r="S311" s="1351"/>
      <c r="T311" s="1351"/>
      <c r="U311" s="1348"/>
      <c r="V311" s="1359"/>
      <c r="W311" s="1360"/>
      <c r="X311" s="1365"/>
      <c r="Y311" s="1366"/>
    </row>
    <row r="312" spans="2:25" x14ac:dyDescent="0.15">
      <c r="B312" s="1368" t="s">
        <v>1124</v>
      </c>
      <c r="C312" s="1161" t="s">
        <v>1125</v>
      </c>
      <c r="D312" s="1162"/>
      <c r="E312" s="1162"/>
      <c r="F312" s="1162"/>
      <c r="G312" s="1162"/>
      <c r="H312" s="1162"/>
      <c r="I312" s="1162"/>
      <c r="J312" s="1367" t="s">
        <v>1126</v>
      </c>
      <c r="K312" s="1358"/>
      <c r="L312" s="1367" t="s">
        <v>1126</v>
      </c>
      <c r="M312" s="1358"/>
      <c r="N312" s="1367" t="s">
        <v>1126</v>
      </c>
      <c r="O312" s="1358"/>
      <c r="P312" s="1367" t="s">
        <v>1126</v>
      </c>
      <c r="Q312" s="1358"/>
      <c r="R312" s="433"/>
      <c r="S312" s="434"/>
      <c r="T312" s="434"/>
      <c r="U312" s="435"/>
      <c r="V312" s="1367" t="s">
        <v>1126</v>
      </c>
      <c r="W312" s="1358"/>
      <c r="X312" s="1312"/>
      <c r="Y312" s="1358"/>
    </row>
    <row r="313" spans="2:25" x14ac:dyDescent="0.15">
      <c r="B313" s="1330"/>
      <c r="C313" s="374"/>
      <c r="D313" s="400"/>
      <c r="E313" s="400"/>
      <c r="F313" s="1178" t="s">
        <v>1127</v>
      </c>
      <c r="G313" s="1178"/>
      <c r="H313" s="1178"/>
      <c r="I313" s="1065"/>
      <c r="J313" s="1330"/>
      <c r="K313" s="1332"/>
      <c r="L313" s="1330"/>
      <c r="M313" s="1332"/>
      <c r="N313" s="1330"/>
      <c r="O313" s="1332"/>
      <c r="P313" s="1330"/>
      <c r="Q313" s="1332"/>
      <c r="R313" s="398"/>
      <c r="S313" s="436"/>
      <c r="T313" s="436"/>
      <c r="U313" s="416"/>
      <c r="V313" s="1330"/>
      <c r="W313" s="1332"/>
      <c r="X313" s="1064"/>
      <c r="Y313" s="1332"/>
    </row>
    <row r="314" spans="2:25" x14ac:dyDescent="0.15">
      <c r="B314" s="1330"/>
      <c r="C314" s="374"/>
      <c r="D314" s="400"/>
      <c r="E314" s="400"/>
      <c r="F314" s="1178" t="s">
        <v>1128</v>
      </c>
      <c r="G314" s="1178"/>
      <c r="H314" s="1178"/>
      <c r="I314" s="1065"/>
      <c r="J314" s="1330"/>
      <c r="K314" s="1332"/>
      <c r="L314" s="1330"/>
      <c r="M314" s="1332"/>
      <c r="N314" s="1330"/>
      <c r="O314" s="1332"/>
      <c r="P314" s="1330"/>
      <c r="Q314" s="1332"/>
      <c r="R314" s="398"/>
      <c r="S314" s="436"/>
      <c r="T314" s="436"/>
      <c r="U314" s="416"/>
      <c r="V314" s="1330"/>
      <c r="W314" s="1332"/>
      <c r="X314" s="1064"/>
      <c r="Y314" s="1332"/>
    </row>
    <row r="315" spans="2:25" x14ac:dyDescent="0.15">
      <c r="B315" s="1330"/>
      <c r="C315" s="375"/>
      <c r="D315" s="390"/>
      <c r="E315" s="390"/>
      <c r="F315" s="1178" t="s">
        <v>1129</v>
      </c>
      <c r="G315" s="1178"/>
      <c r="H315" s="1178"/>
      <c r="I315" s="1065"/>
      <c r="J315" s="1330"/>
      <c r="K315" s="1332"/>
      <c r="L315" s="1330"/>
      <c r="M315" s="1332"/>
      <c r="N315" s="1330"/>
      <c r="O315" s="1332"/>
      <c r="P315" s="1330"/>
      <c r="Q315" s="1332"/>
      <c r="R315" s="398"/>
      <c r="S315" s="436"/>
      <c r="T315" s="436"/>
      <c r="U315" s="416"/>
      <c r="V315" s="1330"/>
      <c r="W315" s="1332"/>
      <c r="X315" s="1064"/>
      <c r="Y315" s="1332"/>
    </row>
    <row r="316" spans="2:25" x14ac:dyDescent="0.15">
      <c r="B316" s="1330"/>
      <c r="C316" s="1227" t="s">
        <v>1130</v>
      </c>
      <c r="D316" s="1088"/>
      <c r="E316" s="1088"/>
      <c r="F316" s="1088"/>
      <c r="G316" s="1088"/>
      <c r="H316" s="1088"/>
      <c r="I316" s="1088"/>
      <c r="J316" s="1330"/>
      <c r="K316" s="1332"/>
      <c r="L316" s="1330" t="s">
        <v>1131</v>
      </c>
      <c r="M316" s="1332"/>
      <c r="N316" s="1330" t="s">
        <v>1131</v>
      </c>
      <c r="O316" s="1332"/>
      <c r="P316" s="1330"/>
      <c r="Q316" s="1332"/>
      <c r="R316" s="398"/>
      <c r="S316" s="436"/>
      <c r="T316" s="437" t="s">
        <v>1131</v>
      </c>
      <c r="U316" s="416"/>
      <c r="V316" s="1330" t="s">
        <v>1126</v>
      </c>
      <c r="W316" s="1332"/>
      <c r="X316" s="1064"/>
      <c r="Y316" s="1332"/>
    </row>
    <row r="317" spans="2:25" x14ac:dyDescent="0.15">
      <c r="B317" s="1330"/>
      <c r="C317" s="374"/>
      <c r="D317" s="400"/>
      <c r="E317" s="400"/>
      <c r="F317" s="1178" t="s">
        <v>1127</v>
      </c>
      <c r="G317" s="1178"/>
      <c r="H317" s="1178"/>
      <c r="I317" s="1065"/>
      <c r="J317" s="1330"/>
      <c r="K317" s="1332"/>
      <c r="L317" s="1330"/>
      <c r="M317" s="1332"/>
      <c r="N317" s="1330"/>
      <c r="O317" s="1332"/>
      <c r="P317" s="1330"/>
      <c r="Q317" s="1332"/>
      <c r="R317" s="438" t="s">
        <v>1131</v>
      </c>
      <c r="S317" s="437" t="s">
        <v>1131</v>
      </c>
      <c r="T317" s="436"/>
      <c r="U317" s="439" t="s">
        <v>1131</v>
      </c>
      <c r="V317" s="1330"/>
      <c r="W317" s="1332"/>
      <c r="X317" s="1064"/>
      <c r="Y317" s="1332"/>
    </row>
    <row r="318" spans="2:25" x14ac:dyDescent="0.15">
      <c r="B318" s="1330"/>
      <c r="C318" s="374"/>
      <c r="D318" s="400"/>
      <c r="E318" s="400"/>
      <c r="F318" s="1178" t="s">
        <v>1128</v>
      </c>
      <c r="G318" s="1178"/>
      <c r="H318" s="1178"/>
      <c r="I318" s="1065"/>
      <c r="J318" s="1330"/>
      <c r="K318" s="1332"/>
      <c r="L318" s="1330"/>
      <c r="M318" s="1332"/>
      <c r="N318" s="1330"/>
      <c r="O318" s="1332"/>
      <c r="P318" s="1330"/>
      <c r="Q318" s="1332"/>
      <c r="R318" s="438" t="s">
        <v>1131</v>
      </c>
      <c r="S318" s="436"/>
      <c r="T318" s="436"/>
      <c r="U318" s="439" t="s">
        <v>1131</v>
      </c>
      <c r="V318" s="1330"/>
      <c r="W318" s="1332"/>
      <c r="X318" s="1064"/>
      <c r="Y318" s="1332"/>
    </row>
    <row r="319" spans="2:25" x14ac:dyDescent="0.15">
      <c r="B319" s="1330"/>
      <c r="C319" s="375"/>
      <c r="D319" s="390"/>
      <c r="E319" s="390"/>
      <c r="F319" s="1178" t="s">
        <v>1129</v>
      </c>
      <c r="G319" s="1178"/>
      <c r="H319" s="1178"/>
      <c r="I319" s="1065"/>
      <c r="J319" s="1330"/>
      <c r="K319" s="1332"/>
      <c r="L319" s="1330"/>
      <c r="M319" s="1332"/>
      <c r="N319" s="1330"/>
      <c r="O319" s="1332"/>
      <c r="P319" s="1330"/>
      <c r="Q319" s="1332"/>
      <c r="R319" s="438" t="s">
        <v>1131</v>
      </c>
      <c r="S319" s="437" t="s">
        <v>1131</v>
      </c>
      <c r="T319" s="436"/>
      <c r="U319" s="439" t="s">
        <v>1131</v>
      </c>
      <c r="V319" s="1330"/>
      <c r="W319" s="1332"/>
      <c r="X319" s="1064"/>
      <c r="Y319" s="1332"/>
    </row>
    <row r="320" spans="2:25" x14ac:dyDescent="0.15">
      <c r="B320" s="1330"/>
      <c r="C320" s="1178" t="s">
        <v>1132</v>
      </c>
      <c r="D320" s="1178"/>
      <c r="E320" s="1178"/>
      <c r="F320" s="1178"/>
      <c r="G320" s="1178"/>
      <c r="H320" s="1178"/>
      <c r="I320" s="1065"/>
      <c r="J320" s="1330" t="s">
        <v>1126</v>
      </c>
      <c r="K320" s="1332"/>
      <c r="L320" s="1330" t="s">
        <v>1126</v>
      </c>
      <c r="M320" s="1332"/>
      <c r="N320" s="1330"/>
      <c r="O320" s="1332"/>
      <c r="P320" s="1330" t="s">
        <v>1126</v>
      </c>
      <c r="Q320" s="1332"/>
      <c r="R320" s="398"/>
      <c r="S320" s="436"/>
      <c r="T320" s="436"/>
      <c r="U320" s="416"/>
      <c r="V320" s="1330" t="s">
        <v>1126</v>
      </c>
      <c r="W320" s="1332"/>
      <c r="X320" s="1064"/>
      <c r="Y320" s="1332"/>
    </row>
    <row r="321" spans="1:25" x14ac:dyDescent="0.15">
      <c r="B321" s="1330"/>
      <c r="C321" s="1379" t="s">
        <v>1133</v>
      </c>
      <c r="D321" s="1379"/>
      <c r="E321" s="1379"/>
      <c r="F321" s="1372" t="s">
        <v>1134</v>
      </c>
      <c r="G321" s="1372"/>
      <c r="H321" s="1372"/>
      <c r="I321" s="1373"/>
      <c r="J321" s="1375" t="s">
        <v>1131</v>
      </c>
      <c r="K321" s="1364"/>
      <c r="L321" s="1375" t="s">
        <v>1131</v>
      </c>
      <c r="M321" s="1364"/>
      <c r="N321" s="1375"/>
      <c r="O321" s="1364"/>
      <c r="P321" s="1375" t="s">
        <v>1131</v>
      </c>
      <c r="Q321" s="1364"/>
      <c r="R321" s="1365"/>
      <c r="S321" s="1370"/>
      <c r="T321" s="1370"/>
      <c r="U321" s="1377"/>
      <c r="V321" s="1375" t="s">
        <v>1131</v>
      </c>
      <c r="W321" s="1364"/>
      <c r="X321" s="1363"/>
      <c r="Y321" s="1364"/>
    </row>
    <row r="322" spans="1:25" x14ac:dyDescent="0.15">
      <c r="B322" s="1330"/>
      <c r="C322" s="1379"/>
      <c r="D322" s="1379"/>
      <c r="E322" s="1379"/>
      <c r="F322" s="1268"/>
      <c r="G322" s="1268"/>
      <c r="H322" s="1268"/>
      <c r="I322" s="1374"/>
      <c r="J322" s="1375"/>
      <c r="K322" s="1364"/>
      <c r="L322" s="1375"/>
      <c r="M322" s="1364"/>
      <c r="N322" s="1375"/>
      <c r="O322" s="1364"/>
      <c r="P322" s="1375"/>
      <c r="Q322" s="1364"/>
      <c r="R322" s="1376"/>
      <c r="S322" s="1371"/>
      <c r="T322" s="1371"/>
      <c r="U322" s="1378"/>
      <c r="V322" s="1375"/>
      <c r="W322" s="1364"/>
      <c r="X322" s="1363"/>
      <c r="Y322" s="1364"/>
    </row>
    <row r="323" spans="1:25" x14ac:dyDescent="0.15">
      <c r="B323" s="1330"/>
      <c r="C323" s="1379"/>
      <c r="D323" s="1379"/>
      <c r="E323" s="1379"/>
      <c r="F323" s="1268" t="s">
        <v>1135</v>
      </c>
      <c r="G323" s="1268"/>
      <c r="H323" s="1268"/>
      <c r="I323" s="1374"/>
      <c r="J323" s="1375"/>
      <c r="K323" s="1364"/>
      <c r="L323" s="1375"/>
      <c r="M323" s="1364"/>
      <c r="N323" s="1375"/>
      <c r="O323" s="1364"/>
      <c r="P323" s="1375"/>
      <c r="Q323" s="1364"/>
      <c r="R323" s="1370" t="s">
        <v>1131</v>
      </c>
      <c r="S323" s="1370" t="s">
        <v>1131</v>
      </c>
      <c r="T323" s="1370" t="s">
        <v>1131</v>
      </c>
      <c r="U323" s="1370" t="s">
        <v>1131</v>
      </c>
      <c r="V323" s="1375"/>
      <c r="W323" s="1364"/>
      <c r="X323" s="1363"/>
      <c r="Y323" s="1364"/>
    </row>
    <row r="324" spans="1:25" x14ac:dyDescent="0.15">
      <c r="B324" s="1330"/>
      <c r="C324" s="1379"/>
      <c r="D324" s="1379"/>
      <c r="E324" s="1379"/>
      <c r="F324" s="1268"/>
      <c r="G324" s="1268"/>
      <c r="H324" s="1268"/>
      <c r="I324" s="1374"/>
      <c r="J324" s="1375"/>
      <c r="K324" s="1364"/>
      <c r="L324" s="1375"/>
      <c r="M324" s="1364"/>
      <c r="N324" s="1375"/>
      <c r="O324" s="1364"/>
      <c r="P324" s="1375"/>
      <c r="Q324" s="1364"/>
      <c r="R324" s="1371"/>
      <c r="S324" s="1371"/>
      <c r="T324" s="1371"/>
      <c r="U324" s="1371"/>
      <c r="V324" s="1375"/>
      <c r="W324" s="1364"/>
      <c r="X324" s="1363"/>
      <c r="Y324" s="1364"/>
    </row>
    <row r="325" spans="1:25" x14ac:dyDescent="0.15">
      <c r="B325" s="1330"/>
      <c r="C325" s="1178" t="s">
        <v>1136</v>
      </c>
      <c r="D325" s="1178"/>
      <c r="E325" s="1178"/>
      <c r="F325" s="1178"/>
      <c r="G325" s="1178"/>
      <c r="H325" s="1178"/>
      <c r="I325" s="1065"/>
      <c r="J325" s="1330"/>
      <c r="K325" s="1332"/>
      <c r="L325" s="1330"/>
      <c r="M325" s="1332"/>
      <c r="N325" s="1330"/>
      <c r="O325" s="1332"/>
      <c r="P325" s="1330"/>
      <c r="Q325" s="1332"/>
      <c r="R325" s="398"/>
      <c r="S325" s="436"/>
      <c r="T325" s="436"/>
      <c r="U325" s="416"/>
      <c r="V325" s="1330" t="s">
        <v>1126</v>
      </c>
      <c r="W325" s="1332"/>
      <c r="X325" s="1064"/>
      <c r="Y325" s="1332"/>
    </row>
    <row r="326" spans="1:25" x14ac:dyDescent="0.15">
      <c r="B326" s="1330"/>
      <c r="C326" s="1178" t="s">
        <v>1137</v>
      </c>
      <c r="D326" s="1178"/>
      <c r="E326" s="1178"/>
      <c r="F326" s="1178"/>
      <c r="G326" s="1178"/>
      <c r="H326" s="1178"/>
      <c r="I326" s="1065"/>
      <c r="J326" s="1330"/>
      <c r="K326" s="1332"/>
      <c r="L326" s="1330"/>
      <c r="M326" s="1332"/>
      <c r="N326" s="1330"/>
      <c r="O326" s="1332"/>
      <c r="P326" s="1330"/>
      <c r="Q326" s="1332"/>
      <c r="R326" s="398"/>
      <c r="S326" s="436"/>
      <c r="T326" s="436"/>
      <c r="U326" s="416"/>
      <c r="V326" s="1330" t="s">
        <v>1126</v>
      </c>
      <c r="W326" s="1332"/>
      <c r="X326" s="1064"/>
      <c r="Y326" s="1332"/>
    </row>
    <row r="327" spans="1:25" ht="12.75" thickBot="1" x14ac:dyDescent="0.2">
      <c r="B327" s="1369"/>
      <c r="C327" s="1198" t="s">
        <v>1138</v>
      </c>
      <c r="D327" s="1198"/>
      <c r="E327" s="1198"/>
      <c r="F327" s="1198"/>
      <c r="G327" s="1198"/>
      <c r="H327" s="1198"/>
      <c r="I327" s="1199"/>
      <c r="J327" s="1369"/>
      <c r="K327" s="1380"/>
      <c r="L327" s="1369"/>
      <c r="M327" s="1380"/>
      <c r="N327" s="1369"/>
      <c r="O327" s="1380"/>
      <c r="P327" s="1369"/>
      <c r="Q327" s="1380"/>
      <c r="R327" s="440"/>
      <c r="S327" s="441"/>
      <c r="T327" s="441"/>
      <c r="U327" s="442"/>
      <c r="V327" s="1369" t="s">
        <v>1126</v>
      </c>
      <c r="W327" s="1380"/>
      <c r="X327" s="1197"/>
      <c r="Y327" s="1380"/>
    </row>
    <row r="328" spans="1:25" x14ac:dyDescent="0.15">
      <c r="B328" s="1368" t="s">
        <v>1139</v>
      </c>
      <c r="C328" s="1381" t="s">
        <v>1140</v>
      </c>
      <c r="D328" s="1381"/>
      <c r="E328" s="1381"/>
      <c r="F328" s="1382" t="s">
        <v>1141</v>
      </c>
      <c r="G328" s="1382"/>
      <c r="H328" s="1382"/>
      <c r="I328" s="1383"/>
      <c r="J328" s="1384" t="s">
        <v>1131</v>
      </c>
      <c r="K328" s="1362"/>
      <c r="L328" s="1384" t="s">
        <v>1131</v>
      </c>
      <c r="M328" s="1362"/>
      <c r="N328" s="1384"/>
      <c r="O328" s="1362"/>
      <c r="P328" s="1384" t="s">
        <v>1131</v>
      </c>
      <c r="Q328" s="1362"/>
      <c r="R328" s="443" t="s">
        <v>1131</v>
      </c>
      <c r="S328" s="444" t="s">
        <v>1131</v>
      </c>
      <c r="T328" s="444"/>
      <c r="U328" s="445" t="s">
        <v>1131</v>
      </c>
      <c r="V328" s="1384" t="s">
        <v>1131</v>
      </c>
      <c r="W328" s="1362"/>
      <c r="X328" s="1385"/>
      <c r="Y328" s="1362"/>
    </row>
    <row r="329" spans="1:25" x14ac:dyDescent="0.15">
      <c r="B329" s="1330"/>
      <c r="C329" s="1379"/>
      <c r="D329" s="1379"/>
      <c r="E329" s="1379"/>
      <c r="F329" s="1389" t="s">
        <v>1142</v>
      </c>
      <c r="G329" s="1389"/>
      <c r="H329" s="1389"/>
      <c r="I329" s="1390"/>
      <c r="J329" s="1375"/>
      <c r="K329" s="1364"/>
      <c r="L329" s="1375"/>
      <c r="M329" s="1364"/>
      <c r="N329" s="1375"/>
      <c r="O329" s="1364"/>
      <c r="P329" s="1375"/>
      <c r="Q329" s="1364"/>
      <c r="R329" s="446" t="s">
        <v>1131</v>
      </c>
      <c r="S329" s="447" t="s">
        <v>1131</v>
      </c>
      <c r="T329" s="447" t="s">
        <v>1131</v>
      </c>
      <c r="U329" s="448" t="s">
        <v>1131</v>
      </c>
      <c r="V329" s="1375"/>
      <c r="W329" s="1364"/>
      <c r="X329" s="1363"/>
      <c r="Y329" s="1364"/>
    </row>
    <row r="330" spans="1:25" x14ac:dyDescent="0.15">
      <c r="B330" s="1330"/>
      <c r="C330" s="1391" t="s">
        <v>1143</v>
      </c>
      <c r="D330" s="1392"/>
      <c r="E330" s="1392"/>
      <c r="F330" s="1392"/>
      <c r="G330" s="1392"/>
      <c r="H330" s="1392"/>
      <c r="I330" s="1393"/>
      <c r="J330" s="1375" t="s">
        <v>1131</v>
      </c>
      <c r="K330" s="1364"/>
      <c r="L330" s="1375" t="s">
        <v>1131</v>
      </c>
      <c r="M330" s="1364"/>
      <c r="N330" s="1375" t="s">
        <v>1131</v>
      </c>
      <c r="O330" s="1364"/>
      <c r="P330" s="1375" t="s">
        <v>1131</v>
      </c>
      <c r="Q330" s="1364"/>
      <c r="R330" s="446" t="s">
        <v>1131</v>
      </c>
      <c r="S330" s="447" t="s">
        <v>1131</v>
      </c>
      <c r="T330" s="447" t="s">
        <v>1131</v>
      </c>
      <c r="U330" s="448" t="s">
        <v>1131</v>
      </c>
      <c r="V330" s="1375" t="s">
        <v>1131</v>
      </c>
      <c r="W330" s="1364"/>
      <c r="X330" s="1363"/>
      <c r="Y330" s="1364"/>
    </row>
    <row r="331" spans="1:25" x14ac:dyDescent="0.15">
      <c r="B331" s="1330"/>
      <c r="C331" s="1178" t="s">
        <v>1144</v>
      </c>
      <c r="D331" s="1178"/>
      <c r="E331" s="1178"/>
      <c r="F331" s="1178"/>
      <c r="G331" s="1178"/>
      <c r="H331" s="1178"/>
      <c r="I331" s="1065"/>
      <c r="J331" s="1330"/>
      <c r="K331" s="1332"/>
      <c r="L331" s="1330"/>
      <c r="M331" s="1332"/>
      <c r="N331" s="1330" t="s">
        <v>1131</v>
      </c>
      <c r="O331" s="1332"/>
      <c r="P331" s="1330"/>
      <c r="Q331" s="1332"/>
      <c r="R331" s="398"/>
      <c r="S331" s="436"/>
      <c r="T331" s="436"/>
      <c r="U331" s="416"/>
      <c r="V331" s="1330"/>
      <c r="W331" s="1332"/>
      <c r="X331" s="1064"/>
      <c r="Y331" s="1332"/>
    </row>
    <row r="332" spans="1:25" x14ac:dyDescent="0.15">
      <c r="B332" s="1330"/>
      <c r="C332" s="1178" t="s">
        <v>1145</v>
      </c>
      <c r="D332" s="1178"/>
      <c r="E332" s="1178"/>
      <c r="F332" s="1178"/>
      <c r="G332" s="1178"/>
      <c r="H332" s="1178"/>
      <c r="I332" s="1065"/>
      <c r="J332" s="1330"/>
      <c r="K332" s="1332"/>
      <c r="L332" s="1330"/>
      <c r="M332" s="1332"/>
      <c r="N332" s="1330"/>
      <c r="O332" s="1332"/>
      <c r="P332" s="1330"/>
      <c r="Q332" s="1332"/>
      <c r="R332" s="398"/>
      <c r="S332" s="436"/>
      <c r="T332" s="436"/>
      <c r="U332" s="416"/>
      <c r="V332" s="1330" t="s">
        <v>1126</v>
      </c>
      <c r="W332" s="1332"/>
      <c r="X332" s="1064"/>
      <c r="Y332" s="1332"/>
    </row>
    <row r="333" spans="1:25" ht="12.75" thickBot="1" x14ac:dyDescent="0.2">
      <c r="B333" s="1369"/>
      <c r="C333" s="1198" t="s">
        <v>1138</v>
      </c>
      <c r="D333" s="1198"/>
      <c r="E333" s="1198"/>
      <c r="F333" s="1198"/>
      <c r="G333" s="1198"/>
      <c r="H333" s="1198"/>
      <c r="I333" s="1199"/>
      <c r="J333" s="1369"/>
      <c r="K333" s="1380"/>
      <c r="L333" s="1369"/>
      <c r="M333" s="1380"/>
      <c r="N333" s="1369"/>
      <c r="O333" s="1380"/>
      <c r="P333" s="1369"/>
      <c r="Q333" s="1380"/>
      <c r="R333" s="440"/>
      <c r="S333" s="441"/>
      <c r="T333" s="441"/>
      <c r="U333" s="442"/>
      <c r="V333" s="1369" t="s">
        <v>1126</v>
      </c>
      <c r="W333" s="1380"/>
      <c r="X333" s="1197"/>
      <c r="Y333" s="1380"/>
    </row>
    <row r="334" spans="1:25" x14ac:dyDescent="0.15">
      <c r="B334" s="1394" t="s">
        <v>1146</v>
      </c>
      <c r="C334" s="1395" t="s">
        <v>1147</v>
      </c>
      <c r="D334" s="1395"/>
      <c r="E334" s="1395"/>
      <c r="F334" s="1395"/>
      <c r="G334" s="1395"/>
      <c r="H334" s="1395"/>
      <c r="I334" s="1396"/>
      <c r="J334" s="1399" t="s">
        <v>1131</v>
      </c>
      <c r="K334" s="1386"/>
      <c r="L334" s="1399" t="s">
        <v>1131</v>
      </c>
      <c r="M334" s="1386"/>
      <c r="N334" s="1399" t="s">
        <v>1131</v>
      </c>
      <c r="O334" s="1386"/>
      <c r="P334" s="1399" t="s">
        <v>1131</v>
      </c>
      <c r="Q334" s="1386"/>
      <c r="R334" s="1376" t="s">
        <v>1131</v>
      </c>
      <c r="S334" s="1371" t="s">
        <v>1131</v>
      </c>
      <c r="T334" s="1371" t="s">
        <v>1131</v>
      </c>
      <c r="U334" s="1378" t="s">
        <v>1131</v>
      </c>
      <c r="V334" s="1399" t="s">
        <v>1131</v>
      </c>
      <c r="W334" s="1386"/>
      <c r="X334" s="1376"/>
      <c r="Y334" s="1386"/>
    </row>
    <row r="335" spans="1:25" ht="12.75" thickBot="1" x14ac:dyDescent="0.2">
      <c r="B335" s="1369"/>
      <c r="C335" s="1397"/>
      <c r="D335" s="1397"/>
      <c r="E335" s="1397"/>
      <c r="F335" s="1397"/>
      <c r="G335" s="1397"/>
      <c r="H335" s="1397"/>
      <c r="I335" s="1398"/>
      <c r="J335" s="1400"/>
      <c r="K335" s="1388"/>
      <c r="L335" s="1400"/>
      <c r="M335" s="1388"/>
      <c r="N335" s="1400"/>
      <c r="O335" s="1388"/>
      <c r="P335" s="1400"/>
      <c r="Q335" s="1388"/>
      <c r="R335" s="1387"/>
      <c r="S335" s="1401"/>
      <c r="T335" s="1401"/>
      <c r="U335" s="1405"/>
      <c r="V335" s="1400"/>
      <c r="W335" s="1388"/>
      <c r="X335" s="1387"/>
      <c r="Y335" s="1388"/>
    </row>
    <row r="336" spans="1:25" x14ac:dyDescent="0.15">
      <c r="A336" s="370" t="s">
        <v>1148</v>
      </c>
    </row>
    <row r="337" spans="1:23" x14ac:dyDescent="0.15">
      <c r="A337" s="370" t="s">
        <v>1149</v>
      </c>
    </row>
    <row r="338" spans="1:23" ht="6.75" customHeight="1" x14ac:dyDescent="0.15">
      <c r="A338" s="370" t="s">
        <v>922</v>
      </c>
    </row>
    <row r="339" spans="1:23" x14ac:dyDescent="0.15">
      <c r="A339" s="370" t="s">
        <v>1150</v>
      </c>
    </row>
    <row r="340" spans="1:23" x14ac:dyDescent="0.15">
      <c r="A340" s="370" t="s">
        <v>1151</v>
      </c>
    </row>
    <row r="341" spans="1:23" x14ac:dyDescent="0.15">
      <c r="A341" s="370" t="s">
        <v>1152</v>
      </c>
    </row>
    <row r="342" spans="1:23" x14ac:dyDescent="0.15">
      <c r="A342" s="370" t="s">
        <v>1153</v>
      </c>
    </row>
    <row r="343" spans="1:23" x14ac:dyDescent="0.15">
      <c r="A343" s="370" t="s">
        <v>1154</v>
      </c>
    </row>
    <row r="344" spans="1:23" x14ac:dyDescent="0.15">
      <c r="A344" s="370" t="s">
        <v>1155</v>
      </c>
    </row>
    <row r="345" spans="1:23" x14ac:dyDescent="0.15">
      <c r="A345" s="370" t="s">
        <v>1156</v>
      </c>
    </row>
    <row r="346" spans="1:23" x14ac:dyDescent="0.15">
      <c r="A346" s="370" t="s">
        <v>1154</v>
      </c>
    </row>
    <row r="347" spans="1:23" x14ac:dyDescent="0.15">
      <c r="A347" s="370" t="s">
        <v>1155</v>
      </c>
    </row>
    <row r="348" spans="1:23" x14ac:dyDescent="0.15">
      <c r="A348" s="370" t="s">
        <v>1157</v>
      </c>
    </row>
    <row r="349" spans="1:23" ht="12.75" thickBot="1" x14ac:dyDescent="0.2">
      <c r="A349" s="370" t="s">
        <v>1158</v>
      </c>
    </row>
    <row r="350" spans="1:23" ht="12.75" thickBot="1" x14ac:dyDescent="0.2">
      <c r="B350" s="1331" t="s">
        <v>959</v>
      </c>
      <c r="C350" s="1257"/>
      <c r="D350" s="1257"/>
      <c r="E350" s="1257"/>
      <c r="F350" s="1257"/>
      <c r="G350" s="1257"/>
      <c r="H350" s="1257"/>
      <c r="I350" s="1257" t="s">
        <v>960</v>
      </c>
      <c r="J350" s="1257"/>
      <c r="K350" s="1257"/>
      <c r="L350" s="1257" t="s">
        <v>961</v>
      </c>
      <c r="M350" s="1257"/>
      <c r="N350" s="1257"/>
      <c r="O350" s="1259" t="s">
        <v>962</v>
      </c>
      <c r="P350" s="1259"/>
      <c r="Q350" s="1257" t="s">
        <v>963</v>
      </c>
      <c r="R350" s="1257"/>
      <c r="S350" s="1257"/>
      <c r="T350" s="1257"/>
      <c r="U350" s="1257"/>
      <c r="V350" s="1257"/>
      <c r="W350" s="1325"/>
    </row>
    <row r="351" spans="1:23" x14ac:dyDescent="0.15">
      <c r="B351" s="1416" t="s">
        <v>1159</v>
      </c>
      <c r="C351" s="1417"/>
      <c r="D351" s="1417"/>
      <c r="E351" s="1417"/>
      <c r="F351" s="1417"/>
      <c r="G351" s="1417"/>
      <c r="H351" s="1417"/>
      <c r="I351" s="1418" t="s">
        <v>837</v>
      </c>
      <c r="J351" s="1418"/>
      <c r="K351" s="1418"/>
      <c r="L351" s="1179"/>
      <c r="M351" s="1179"/>
      <c r="N351" s="1179"/>
      <c r="O351" s="1404" t="s">
        <v>1011</v>
      </c>
      <c r="P351" s="1404"/>
      <c r="Q351" s="1179" t="s">
        <v>966</v>
      </c>
      <c r="R351" s="1179"/>
      <c r="S351" s="1179"/>
      <c r="T351" s="1179"/>
      <c r="U351" s="1179"/>
      <c r="V351" s="1179"/>
      <c r="W351" s="1415"/>
    </row>
    <row r="352" spans="1:23" x14ac:dyDescent="0.15">
      <c r="B352" s="1402" t="s">
        <v>1160</v>
      </c>
      <c r="C352" s="1403"/>
      <c r="D352" s="1403"/>
      <c r="E352" s="1403"/>
      <c r="F352" s="1403"/>
      <c r="G352" s="1403"/>
      <c r="H352" s="1403"/>
      <c r="I352" s="1205" t="s">
        <v>843</v>
      </c>
      <c r="J352" s="1205"/>
      <c r="K352" s="1205"/>
      <c r="L352" s="1178"/>
      <c r="M352" s="1178"/>
      <c r="N352" s="1178"/>
      <c r="O352" s="1267" t="s">
        <v>1011</v>
      </c>
      <c r="P352" s="1267"/>
      <c r="Q352" s="1178" t="s">
        <v>966</v>
      </c>
      <c r="R352" s="1178"/>
      <c r="S352" s="1178"/>
      <c r="T352" s="1178"/>
      <c r="U352" s="1178"/>
      <c r="V352" s="1178"/>
      <c r="W352" s="1232"/>
    </row>
    <row r="353" spans="2:23" x14ac:dyDescent="0.15">
      <c r="B353" s="1402" t="s">
        <v>1161</v>
      </c>
      <c r="C353" s="1403"/>
      <c r="D353" s="1403"/>
      <c r="E353" s="1403"/>
      <c r="F353" s="1403"/>
      <c r="G353" s="1403"/>
      <c r="H353" s="1403"/>
      <c r="I353" s="1205" t="s">
        <v>845</v>
      </c>
      <c r="J353" s="1205"/>
      <c r="K353" s="1205"/>
      <c r="L353" s="1178"/>
      <c r="M353" s="1178"/>
      <c r="N353" s="1178"/>
      <c r="O353" s="1267" t="s">
        <v>965</v>
      </c>
      <c r="P353" s="1267"/>
      <c r="Q353" s="1178" t="s">
        <v>966</v>
      </c>
      <c r="R353" s="1178"/>
      <c r="S353" s="1178"/>
      <c r="T353" s="1178"/>
      <c r="U353" s="1178"/>
      <c r="V353" s="1178"/>
      <c r="W353" s="1232"/>
    </row>
    <row r="354" spans="2:23" x14ac:dyDescent="0.15">
      <c r="B354" s="1406" t="s">
        <v>1162</v>
      </c>
      <c r="C354" s="1407"/>
      <c r="D354" s="1407"/>
      <c r="E354" s="1407"/>
      <c r="F354" s="1407"/>
      <c r="G354" s="1407"/>
      <c r="H354" s="1407"/>
      <c r="I354" s="1271" t="s">
        <v>1163</v>
      </c>
      <c r="J354" s="1271"/>
      <c r="K354" s="1271"/>
      <c r="L354" s="1178"/>
      <c r="M354" s="1178"/>
      <c r="N354" s="1178"/>
      <c r="O354" s="1410" t="s">
        <v>838</v>
      </c>
      <c r="P354" s="1410"/>
      <c r="Q354" s="1207"/>
      <c r="R354" s="1207"/>
      <c r="S354" s="1207"/>
      <c r="T354" s="1207"/>
      <c r="U354" s="1207"/>
      <c r="V354" s="1207"/>
      <c r="W354" s="1412"/>
    </row>
    <row r="355" spans="2:23" ht="12.75" thickBot="1" x14ac:dyDescent="0.2">
      <c r="B355" s="1408"/>
      <c r="C355" s="1409"/>
      <c r="D355" s="1409"/>
      <c r="E355" s="1409"/>
      <c r="F355" s="1409"/>
      <c r="G355" s="1409"/>
      <c r="H355" s="1409"/>
      <c r="I355" s="1314" t="s">
        <v>1164</v>
      </c>
      <c r="J355" s="1314"/>
      <c r="K355" s="1314"/>
      <c r="L355" s="1198"/>
      <c r="M355" s="1198"/>
      <c r="N355" s="1198"/>
      <c r="O355" s="1411"/>
      <c r="P355" s="1411"/>
      <c r="Q355" s="1413"/>
      <c r="R355" s="1413"/>
      <c r="S355" s="1413"/>
      <c r="T355" s="1413"/>
      <c r="U355" s="1413"/>
      <c r="V355" s="1413"/>
      <c r="W355" s="1414"/>
    </row>
    <row r="356" spans="2:23" x14ac:dyDescent="0.15">
      <c r="B356" s="1423" t="s">
        <v>1165</v>
      </c>
      <c r="C356" s="1179"/>
      <c r="D356" s="1179"/>
      <c r="E356" s="1179"/>
      <c r="F356" s="1179"/>
      <c r="G356" s="1179"/>
      <c r="H356" s="1179"/>
      <c r="I356" s="1418" t="s">
        <v>851</v>
      </c>
      <c r="J356" s="1418"/>
      <c r="K356" s="1418"/>
      <c r="L356" s="1179"/>
      <c r="M356" s="1179"/>
      <c r="N356" s="1179"/>
      <c r="O356" s="1404" t="s">
        <v>965</v>
      </c>
      <c r="P356" s="1404"/>
      <c r="Q356" s="1179" t="s">
        <v>966</v>
      </c>
      <c r="R356" s="1179"/>
      <c r="S356" s="1179"/>
      <c r="T356" s="1179"/>
      <c r="U356" s="1179"/>
      <c r="V356" s="1179"/>
      <c r="W356" s="1415"/>
    </row>
    <row r="357" spans="2:23" x14ac:dyDescent="0.15">
      <c r="B357" s="1231" t="s">
        <v>1166</v>
      </c>
      <c r="C357" s="1178"/>
      <c r="D357" s="1178"/>
      <c r="E357" s="1178"/>
      <c r="F357" s="1178"/>
      <c r="G357" s="1178"/>
      <c r="H357" s="1178"/>
      <c r="I357" s="1205" t="s">
        <v>853</v>
      </c>
      <c r="J357" s="1205"/>
      <c r="K357" s="1205"/>
      <c r="L357" s="1178"/>
      <c r="M357" s="1178"/>
      <c r="N357" s="1178"/>
      <c r="O357" s="1267" t="s">
        <v>965</v>
      </c>
      <c r="P357" s="1267"/>
      <c r="Q357" s="1178" t="s">
        <v>966</v>
      </c>
      <c r="R357" s="1178"/>
      <c r="S357" s="1178"/>
      <c r="T357" s="1178"/>
      <c r="U357" s="1178"/>
      <c r="V357" s="1178"/>
      <c r="W357" s="1232"/>
    </row>
    <row r="358" spans="2:23" ht="12.75" thickBot="1" x14ac:dyDescent="0.2">
      <c r="B358" s="1419" t="s">
        <v>1167</v>
      </c>
      <c r="C358" s="1198"/>
      <c r="D358" s="1198"/>
      <c r="E358" s="1198"/>
      <c r="F358" s="1198"/>
      <c r="G358" s="1198"/>
      <c r="H358" s="1198"/>
      <c r="I358" s="1420" t="s">
        <v>1168</v>
      </c>
      <c r="J358" s="1420"/>
      <c r="K358" s="1420"/>
      <c r="L358" s="1198"/>
      <c r="M358" s="1198"/>
      <c r="N358" s="1198"/>
      <c r="O358" s="1421" t="s">
        <v>838</v>
      </c>
      <c r="P358" s="1421"/>
      <c r="Q358" s="1198"/>
      <c r="R358" s="1198"/>
      <c r="S358" s="1198"/>
      <c r="T358" s="1198"/>
      <c r="U358" s="1198"/>
      <c r="V358" s="1198"/>
      <c r="W358" s="1422"/>
    </row>
    <row r="359" spans="2:23" x14ac:dyDescent="0.15">
      <c r="B359" s="1423" t="s">
        <v>1169</v>
      </c>
      <c r="C359" s="1179"/>
      <c r="D359" s="1179"/>
      <c r="E359" s="1179"/>
      <c r="F359" s="1179"/>
      <c r="G359" s="1179"/>
      <c r="H359" s="1179"/>
      <c r="I359" s="1418" t="s">
        <v>860</v>
      </c>
      <c r="J359" s="1418"/>
      <c r="K359" s="1418"/>
      <c r="L359" s="1179"/>
      <c r="M359" s="1179"/>
      <c r="N359" s="1179"/>
      <c r="O359" s="1404" t="s">
        <v>1170</v>
      </c>
      <c r="P359" s="1404"/>
      <c r="Q359" s="1179" t="s">
        <v>966</v>
      </c>
      <c r="R359" s="1179"/>
      <c r="S359" s="1179"/>
      <c r="T359" s="1179"/>
      <c r="U359" s="1179"/>
      <c r="V359" s="1179"/>
      <c r="W359" s="1415"/>
    </row>
    <row r="360" spans="2:23" x14ac:dyDescent="0.15">
      <c r="B360" s="1231" t="s">
        <v>1171</v>
      </c>
      <c r="C360" s="1178"/>
      <c r="D360" s="1178"/>
      <c r="E360" s="1178"/>
      <c r="F360" s="1178"/>
      <c r="G360" s="1178"/>
      <c r="H360" s="1178"/>
      <c r="I360" s="1205" t="s">
        <v>1172</v>
      </c>
      <c r="J360" s="1205"/>
      <c r="K360" s="1205"/>
      <c r="L360" s="1178"/>
      <c r="M360" s="1178"/>
      <c r="N360" s="1178"/>
      <c r="O360" s="1267" t="s">
        <v>1170</v>
      </c>
      <c r="P360" s="1267"/>
      <c r="Q360" s="1178" t="s">
        <v>966</v>
      </c>
      <c r="R360" s="1178"/>
      <c r="S360" s="1178"/>
      <c r="T360" s="1178"/>
      <c r="U360" s="1178"/>
      <c r="V360" s="1178"/>
      <c r="W360" s="1232"/>
    </row>
    <row r="361" spans="2:23" x14ac:dyDescent="0.15">
      <c r="B361" s="1231" t="s">
        <v>1173</v>
      </c>
      <c r="C361" s="1178"/>
      <c r="D361" s="1178"/>
      <c r="E361" s="1178"/>
      <c r="F361" s="1178"/>
      <c r="G361" s="1178"/>
      <c r="H361" s="1178"/>
      <c r="I361" s="1205" t="s">
        <v>1174</v>
      </c>
      <c r="J361" s="1205"/>
      <c r="K361" s="1205"/>
      <c r="L361" s="1178"/>
      <c r="M361" s="1178"/>
      <c r="N361" s="1178"/>
      <c r="O361" s="1267" t="s">
        <v>1011</v>
      </c>
      <c r="P361" s="1267"/>
      <c r="Q361" s="1178" t="s">
        <v>966</v>
      </c>
      <c r="R361" s="1178"/>
      <c r="S361" s="1178"/>
      <c r="T361" s="1178"/>
      <c r="U361" s="1178"/>
      <c r="V361" s="1178"/>
      <c r="W361" s="1232"/>
    </row>
    <row r="362" spans="2:23" x14ac:dyDescent="0.15">
      <c r="B362" s="1406" t="s">
        <v>1175</v>
      </c>
      <c r="C362" s="1407"/>
      <c r="D362" s="1407"/>
      <c r="E362" s="1407"/>
      <c r="F362" s="1407"/>
      <c r="G362" s="1407"/>
      <c r="H362" s="1407"/>
      <c r="I362" s="1271" t="s">
        <v>1176</v>
      </c>
      <c r="J362" s="1271"/>
      <c r="K362" s="1271"/>
      <c r="L362" s="1178"/>
      <c r="M362" s="1178"/>
      <c r="N362" s="1178"/>
      <c r="O362" s="1410" t="s">
        <v>838</v>
      </c>
      <c r="P362" s="1410"/>
      <c r="Q362" s="1207"/>
      <c r="R362" s="1207"/>
      <c r="S362" s="1207"/>
      <c r="T362" s="1207"/>
      <c r="U362" s="1207"/>
      <c r="V362" s="1207"/>
      <c r="W362" s="1412"/>
    </row>
    <row r="363" spans="2:23" ht="12.75" thickBot="1" x14ac:dyDescent="0.2">
      <c r="B363" s="1408"/>
      <c r="C363" s="1409"/>
      <c r="D363" s="1409"/>
      <c r="E363" s="1409"/>
      <c r="F363" s="1409"/>
      <c r="G363" s="1409"/>
      <c r="H363" s="1409"/>
      <c r="I363" s="1314" t="s">
        <v>1177</v>
      </c>
      <c r="J363" s="1314"/>
      <c r="K363" s="1314"/>
      <c r="L363" s="1198"/>
      <c r="M363" s="1198"/>
      <c r="N363" s="1198"/>
      <c r="O363" s="1411"/>
      <c r="P363" s="1411"/>
      <c r="Q363" s="1413"/>
      <c r="R363" s="1413"/>
      <c r="S363" s="1413"/>
      <c r="T363" s="1413"/>
      <c r="U363" s="1413"/>
      <c r="V363" s="1413"/>
      <c r="W363" s="1414"/>
    </row>
    <row r="364" spans="2:23" x14ac:dyDescent="0.15">
      <c r="B364" s="1423" t="s">
        <v>1178</v>
      </c>
      <c r="C364" s="1179"/>
      <c r="D364" s="1179"/>
      <c r="E364" s="1179"/>
      <c r="F364" s="1179"/>
      <c r="G364" s="1179"/>
      <c r="H364" s="1179"/>
      <c r="I364" s="1418" t="s">
        <v>1179</v>
      </c>
      <c r="J364" s="1418"/>
      <c r="K364" s="1418"/>
      <c r="L364" s="1179"/>
      <c r="M364" s="1179"/>
      <c r="N364" s="1179"/>
      <c r="O364" s="1404" t="s">
        <v>1180</v>
      </c>
      <c r="P364" s="1404"/>
      <c r="Q364" s="1179" t="s">
        <v>1181</v>
      </c>
      <c r="R364" s="1179"/>
      <c r="S364" s="1179"/>
      <c r="T364" s="1179"/>
      <c r="U364" s="1179"/>
      <c r="V364" s="1179"/>
      <c r="W364" s="1415"/>
    </row>
    <row r="365" spans="2:23" x14ac:dyDescent="0.15">
      <c r="B365" s="1231" t="s">
        <v>1182</v>
      </c>
      <c r="C365" s="1178"/>
      <c r="D365" s="1178"/>
      <c r="E365" s="1178"/>
      <c r="F365" s="1178"/>
      <c r="G365" s="1178"/>
      <c r="H365" s="1178"/>
      <c r="I365" s="1205" t="s">
        <v>1183</v>
      </c>
      <c r="J365" s="1205"/>
      <c r="K365" s="1205"/>
      <c r="L365" s="1178"/>
      <c r="M365" s="1178"/>
      <c r="N365" s="1178"/>
      <c r="O365" s="1267" t="s">
        <v>1180</v>
      </c>
      <c r="P365" s="1267"/>
      <c r="Q365" s="1178" t="s">
        <v>1181</v>
      </c>
      <c r="R365" s="1178"/>
      <c r="S365" s="1178"/>
      <c r="T365" s="1178"/>
      <c r="U365" s="1178"/>
      <c r="V365" s="1178"/>
      <c r="W365" s="1232"/>
    </row>
    <row r="366" spans="2:23" x14ac:dyDescent="0.15">
      <c r="B366" s="1231" t="s">
        <v>1184</v>
      </c>
      <c r="C366" s="1178"/>
      <c r="D366" s="1178"/>
      <c r="E366" s="1178"/>
      <c r="F366" s="1178"/>
      <c r="G366" s="1178"/>
      <c r="H366" s="1178"/>
      <c r="I366" s="1205" t="s">
        <v>1185</v>
      </c>
      <c r="J366" s="1205"/>
      <c r="K366" s="1205"/>
      <c r="L366" s="1178"/>
      <c r="M366" s="1178"/>
      <c r="N366" s="1178"/>
      <c r="O366" s="1267" t="s">
        <v>1186</v>
      </c>
      <c r="P366" s="1267"/>
      <c r="Q366" s="1178" t="s">
        <v>966</v>
      </c>
      <c r="R366" s="1178"/>
      <c r="S366" s="1178"/>
      <c r="T366" s="1178"/>
      <c r="U366" s="1178"/>
      <c r="V366" s="1178"/>
      <c r="W366" s="1232"/>
    </row>
    <row r="367" spans="2:23" x14ac:dyDescent="0.15">
      <c r="B367" s="1231" t="s">
        <v>1187</v>
      </c>
      <c r="C367" s="1178"/>
      <c r="D367" s="1178"/>
      <c r="E367" s="1178"/>
      <c r="F367" s="1178"/>
      <c r="G367" s="1178"/>
      <c r="H367" s="1178"/>
      <c r="I367" s="1205" t="s">
        <v>1188</v>
      </c>
      <c r="J367" s="1205"/>
      <c r="K367" s="1205"/>
      <c r="L367" s="1178"/>
      <c r="M367" s="1178"/>
      <c r="N367" s="1178"/>
      <c r="O367" s="1267" t="s">
        <v>1189</v>
      </c>
      <c r="P367" s="1267"/>
      <c r="Q367" s="1178" t="s">
        <v>966</v>
      </c>
      <c r="R367" s="1178"/>
      <c r="S367" s="1178"/>
      <c r="T367" s="1178"/>
      <c r="U367" s="1178"/>
      <c r="V367" s="1178"/>
      <c r="W367" s="1232"/>
    </row>
    <row r="368" spans="2:23" x14ac:dyDescent="0.15">
      <c r="B368" s="1231" t="s">
        <v>1190</v>
      </c>
      <c r="C368" s="1178"/>
      <c r="D368" s="1178"/>
      <c r="E368" s="1178"/>
      <c r="F368" s="1178"/>
      <c r="G368" s="1178"/>
      <c r="H368" s="1178"/>
      <c r="I368" s="1205" t="s">
        <v>1191</v>
      </c>
      <c r="J368" s="1205"/>
      <c r="K368" s="1205"/>
      <c r="L368" s="1178"/>
      <c r="M368" s="1178"/>
      <c r="N368" s="1178"/>
      <c r="O368" s="1267" t="s">
        <v>1192</v>
      </c>
      <c r="P368" s="1267"/>
      <c r="Q368" s="1178" t="s">
        <v>966</v>
      </c>
      <c r="R368" s="1178"/>
      <c r="S368" s="1178"/>
      <c r="T368" s="1178"/>
      <c r="U368" s="1178"/>
      <c r="V368" s="1178"/>
      <c r="W368" s="1232"/>
    </row>
    <row r="369" spans="1:23" x14ac:dyDescent="0.15">
      <c r="B369" s="1406" t="s">
        <v>1193</v>
      </c>
      <c r="C369" s="1407"/>
      <c r="D369" s="1407"/>
      <c r="E369" s="1407"/>
      <c r="F369" s="1407"/>
      <c r="G369" s="1407"/>
      <c r="H369" s="1407"/>
      <c r="I369" s="1271" t="s">
        <v>1194</v>
      </c>
      <c r="J369" s="1271"/>
      <c r="K369" s="1271"/>
      <c r="L369" s="1178"/>
      <c r="M369" s="1178"/>
      <c r="N369" s="1178"/>
      <c r="O369" s="1410" t="s">
        <v>838</v>
      </c>
      <c r="P369" s="1410"/>
      <c r="Q369" s="1207"/>
      <c r="R369" s="1207"/>
      <c r="S369" s="1207"/>
      <c r="T369" s="1207"/>
      <c r="U369" s="1207"/>
      <c r="V369" s="1207"/>
      <c r="W369" s="1412"/>
    </row>
    <row r="370" spans="1:23" ht="12.75" thickBot="1" x14ac:dyDescent="0.2">
      <c r="B370" s="1408"/>
      <c r="C370" s="1409"/>
      <c r="D370" s="1409"/>
      <c r="E370" s="1409"/>
      <c r="F370" s="1409"/>
      <c r="G370" s="1409"/>
      <c r="H370" s="1409"/>
      <c r="I370" s="1314" t="s">
        <v>1195</v>
      </c>
      <c r="J370" s="1314"/>
      <c r="K370" s="1314"/>
      <c r="L370" s="1198"/>
      <c r="M370" s="1198"/>
      <c r="N370" s="1198"/>
      <c r="O370" s="1411"/>
      <c r="P370" s="1411"/>
      <c r="Q370" s="1413"/>
      <c r="R370" s="1413"/>
      <c r="S370" s="1413"/>
      <c r="T370" s="1413"/>
      <c r="U370" s="1413"/>
      <c r="V370" s="1413"/>
      <c r="W370" s="1414"/>
    </row>
    <row r="371" spans="1:23" x14ac:dyDescent="0.15">
      <c r="B371" s="1423" t="s">
        <v>1196</v>
      </c>
      <c r="C371" s="1179"/>
      <c r="D371" s="1179"/>
      <c r="E371" s="1179"/>
      <c r="F371" s="1179"/>
      <c r="G371" s="1179"/>
      <c r="H371" s="1179"/>
      <c r="I371" s="1418" t="s">
        <v>1197</v>
      </c>
      <c r="J371" s="1418"/>
      <c r="K371" s="1418"/>
      <c r="L371" s="1179"/>
      <c r="M371" s="1179"/>
      <c r="N371" s="1179"/>
      <c r="O371" s="1404" t="s">
        <v>1170</v>
      </c>
      <c r="P371" s="1404"/>
      <c r="Q371" s="1179"/>
      <c r="R371" s="1179"/>
      <c r="S371" s="1179"/>
      <c r="T371" s="1179"/>
      <c r="U371" s="1179"/>
      <c r="V371" s="1179"/>
      <c r="W371" s="1415"/>
    </row>
    <row r="372" spans="1:23" x14ac:dyDescent="0.15">
      <c r="B372" s="1228" t="s">
        <v>1198</v>
      </c>
      <c r="C372" s="1194"/>
      <c r="D372" s="1194"/>
      <c r="E372" s="1194"/>
      <c r="F372" s="1194"/>
      <c r="G372" s="1194"/>
      <c r="H372" s="1194"/>
      <c r="I372" s="1229" t="s">
        <v>1199</v>
      </c>
      <c r="J372" s="1229"/>
      <c r="K372" s="1229"/>
      <c r="L372" s="1194"/>
      <c r="M372" s="1194"/>
      <c r="N372" s="1194"/>
      <c r="O372" s="1247" t="s">
        <v>1170</v>
      </c>
      <c r="P372" s="1247"/>
      <c r="Q372" s="1194"/>
      <c r="R372" s="1194"/>
      <c r="S372" s="1194"/>
      <c r="T372" s="1194"/>
      <c r="U372" s="1194"/>
      <c r="V372" s="1194"/>
      <c r="W372" s="1230"/>
    </row>
    <row r="373" spans="1:23" x14ac:dyDescent="0.15">
      <c r="B373" s="1231" t="s">
        <v>1173</v>
      </c>
      <c r="C373" s="1178"/>
      <c r="D373" s="1178"/>
      <c r="E373" s="1178"/>
      <c r="F373" s="1178"/>
      <c r="G373" s="1178"/>
      <c r="H373" s="1178"/>
      <c r="I373" s="1205" t="s">
        <v>1200</v>
      </c>
      <c r="J373" s="1205"/>
      <c r="K373" s="1205"/>
      <c r="L373" s="1178"/>
      <c r="M373" s="1178"/>
      <c r="N373" s="1178"/>
      <c r="O373" s="1267" t="s">
        <v>1011</v>
      </c>
      <c r="P373" s="1267"/>
      <c r="Q373" s="1178"/>
      <c r="R373" s="1178"/>
      <c r="S373" s="1178"/>
      <c r="T373" s="1178"/>
      <c r="U373" s="1178"/>
      <c r="V373" s="1178"/>
      <c r="W373" s="1232"/>
    </row>
    <row r="374" spans="1:23" x14ac:dyDescent="0.15">
      <c r="B374" s="1406" t="s">
        <v>1201</v>
      </c>
      <c r="C374" s="1407"/>
      <c r="D374" s="1407"/>
      <c r="E374" s="1407"/>
      <c r="F374" s="1407"/>
      <c r="G374" s="1407"/>
      <c r="H374" s="1407"/>
      <c r="I374" s="1271" t="s">
        <v>1202</v>
      </c>
      <c r="J374" s="1271"/>
      <c r="K374" s="1271"/>
      <c r="L374" s="1178"/>
      <c r="M374" s="1178"/>
      <c r="N374" s="1178"/>
      <c r="O374" s="1410" t="s">
        <v>838</v>
      </c>
      <c r="P374" s="1410"/>
      <c r="Q374" s="1207"/>
      <c r="R374" s="1207"/>
      <c r="S374" s="1207"/>
      <c r="T374" s="1207"/>
      <c r="U374" s="1207"/>
      <c r="V374" s="1207"/>
      <c r="W374" s="1412"/>
    </row>
    <row r="375" spans="1:23" ht="12.75" thickBot="1" x14ac:dyDescent="0.2">
      <c r="B375" s="1425"/>
      <c r="C375" s="1426"/>
      <c r="D375" s="1426"/>
      <c r="E375" s="1426"/>
      <c r="F375" s="1426"/>
      <c r="G375" s="1426"/>
      <c r="H375" s="1426"/>
      <c r="I375" s="1322" t="s">
        <v>1203</v>
      </c>
      <c r="J375" s="1322"/>
      <c r="K375" s="1322"/>
      <c r="L375" s="1237"/>
      <c r="M375" s="1237"/>
      <c r="N375" s="1237"/>
      <c r="O375" s="1430"/>
      <c r="P375" s="1430"/>
      <c r="Q375" s="1431"/>
      <c r="R375" s="1431"/>
      <c r="S375" s="1431"/>
      <c r="T375" s="1431"/>
      <c r="U375" s="1431"/>
      <c r="V375" s="1431"/>
      <c r="W375" s="1432"/>
    </row>
    <row r="376" spans="1:23" ht="12.75" thickTop="1" x14ac:dyDescent="0.15">
      <c r="B376" s="1427" t="s">
        <v>1204</v>
      </c>
      <c r="C376" s="1428"/>
      <c r="D376" s="1428"/>
      <c r="E376" s="1428"/>
      <c r="F376" s="1428"/>
      <c r="G376" s="1428"/>
      <c r="H376" s="1428"/>
      <c r="I376" s="1134" t="s">
        <v>1205</v>
      </c>
      <c r="J376" s="1134"/>
      <c r="K376" s="1134"/>
      <c r="L376" s="1194"/>
      <c r="M376" s="1194"/>
      <c r="N376" s="1194"/>
      <c r="O376" s="1429" t="s">
        <v>838</v>
      </c>
      <c r="P376" s="1429"/>
      <c r="Q376" s="1113"/>
      <c r="R376" s="1113"/>
      <c r="S376" s="1113"/>
      <c r="T376" s="1113"/>
      <c r="U376" s="1113"/>
      <c r="V376" s="1113"/>
      <c r="W376" s="1114"/>
    </row>
    <row r="377" spans="1:23" ht="12.75" thickBot="1" x14ac:dyDescent="0.2">
      <c r="B377" s="1408"/>
      <c r="C377" s="1409"/>
      <c r="D377" s="1409"/>
      <c r="E377" s="1409"/>
      <c r="F377" s="1409"/>
      <c r="G377" s="1409"/>
      <c r="H377" s="1409"/>
      <c r="I377" s="1424" t="s">
        <v>1206</v>
      </c>
      <c r="J377" s="1424"/>
      <c r="K377" s="1424"/>
      <c r="L377" s="1198"/>
      <c r="M377" s="1198"/>
      <c r="N377" s="1198"/>
      <c r="O377" s="1411"/>
      <c r="P377" s="1411"/>
      <c r="Q377" s="1413"/>
      <c r="R377" s="1413"/>
      <c r="S377" s="1413"/>
      <c r="T377" s="1413"/>
      <c r="U377" s="1413"/>
      <c r="V377" s="1413"/>
      <c r="W377" s="1414"/>
    </row>
    <row r="378" spans="1:23" x14ac:dyDescent="0.15">
      <c r="A378" s="370" t="s">
        <v>1207</v>
      </c>
    </row>
    <row r="379" spans="1:23" x14ac:dyDescent="0.15">
      <c r="A379" s="370" t="s">
        <v>922</v>
      </c>
    </row>
    <row r="380" spans="1:23" ht="12.75" thickBot="1" x14ac:dyDescent="0.2">
      <c r="A380" s="370" t="s">
        <v>1208</v>
      </c>
    </row>
    <row r="381" spans="1:23" ht="12.75" thickBot="1" x14ac:dyDescent="0.2">
      <c r="B381" s="1191" t="s">
        <v>959</v>
      </c>
      <c r="C381" s="1055"/>
      <c r="D381" s="1055"/>
      <c r="E381" s="1055"/>
      <c r="F381" s="1055"/>
      <c r="G381" s="1055"/>
      <c r="H381" s="1055"/>
      <c r="I381" s="1055" t="s">
        <v>960</v>
      </c>
      <c r="J381" s="1055"/>
      <c r="K381" s="1055"/>
      <c r="L381" s="1055" t="s">
        <v>961</v>
      </c>
      <c r="M381" s="1055"/>
      <c r="N381" s="1055"/>
      <c r="O381" s="1055" t="s">
        <v>962</v>
      </c>
      <c r="P381" s="1055"/>
      <c r="Q381" s="1055" t="s">
        <v>963</v>
      </c>
      <c r="R381" s="1055"/>
      <c r="S381" s="1055"/>
      <c r="T381" s="1055"/>
      <c r="U381" s="1055"/>
      <c r="V381" s="1055"/>
      <c r="W381" s="1058"/>
    </row>
    <row r="382" spans="1:23" x14ac:dyDescent="0.15">
      <c r="B382" s="1228" t="s">
        <v>1165</v>
      </c>
      <c r="C382" s="1194"/>
      <c r="D382" s="1194"/>
      <c r="E382" s="1194"/>
      <c r="F382" s="1194"/>
      <c r="G382" s="1194"/>
      <c r="H382" s="1194"/>
      <c r="I382" s="1229" t="s">
        <v>837</v>
      </c>
      <c r="J382" s="1229"/>
      <c r="K382" s="1229"/>
      <c r="L382" s="1229"/>
      <c r="M382" s="1229"/>
      <c r="N382" s="1229"/>
      <c r="O382" s="1247" t="s">
        <v>1011</v>
      </c>
      <c r="P382" s="1247"/>
      <c r="Q382" s="1194" t="s">
        <v>966</v>
      </c>
      <c r="R382" s="1194"/>
      <c r="S382" s="1194"/>
      <c r="T382" s="1194"/>
      <c r="U382" s="1194"/>
      <c r="V382" s="1194"/>
      <c r="W382" s="1230"/>
    </row>
    <row r="383" spans="1:23" x14ac:dyDescent="0.15">
      <c r="B383" s="1231" t="s">
        <v>1166</v>
      </c>
      <c r="C383" s="1178"/>
      <c r="D383" s="1178"/>
      <c r="E383" s="1178"/>
      <c r="F383" s="1178"/>
      <c r="G383" s="1178"/>
      <c r="H383" s="1178"/>
      <c r="I383" s="1205" t="s">
        <v>843</v>
      </c>
      <c r="J383" s="1205"/>
      <c r="K383" s="1205"/>
      <c r="L383" s="1205"/>
      <c r="M383" s="1205"/>
      <c r="N383" s="1205"/>
      <c r="O383" s="1267" t="s">
        <v>1011</v>
      </c>
      <c r="P383" s="1267"/>
      <c r="Q383" s="1178" t="s">
        <v>966</v>
      </c>
      <c r="R383" s="1178"/>
      <c r="S383" s="1178"/>
      <c r="T383" s="1178"/>
      <c r="U383" s="1178"/>
      <c r="V383" s="1178"/>
      <c r="W383" s="1232"/>
    </row>
    <row r="384" spans="1:23" x14ac:dyDescent="0.15">
      <c r="B384" s="1231" t="s">
        <v>1209</v>
      </c>
      <c r="C384" s="1178"/>
      <c r="D384" s="1178"/>
      <c r="E384" s="1178"/>
      <c r="F384" s="1178"/>
      <c r="G384" s="1178"/>
      <c r="H384" s="1178"/>
      <c r="I384" s="1205" t="s">
        <v>845</v>
      </c>
      <c r="J384" s="1205"/>
      <c r="K384" s="1205"/>
      <c r="L384" s="1205"/>
      <c r="M384" s="1205"/>
      <c r="N384" s="1205"/>
      <c r="O384" s="1267" t="s">
        <v>965</v>
      </c>
      <c r="P384" s="1267"/>
      <c r="Q384" s="1178" t="s">
        <v>966</v>
      </c>
      <c r="R384" s="1178"/>
      <c r="S384" s="1178"/>
      <c r="T384" s="1178"/>
      <c r="U384" s="1178"/>
      <c r="V384" s="1178"/>
      <c r="W384" s="1232"/>
    </row>
    <row r="385" spans="1:23" ht="12.75" thickBot="1" x14ac:dyDescent="0.2">
      <c r="B385" s="1236" t="s">
        <v>1210</v>
      </c>
      <c r="C385" s="1237"/>
      <c r="D385" s="1237"/>
      <c r="E385" s="1237"/>
      <c r="F385" s="1237"/>
      <c r="G385" s="1237"/>
      <c r="H385" s="1237"/>
      <c r="I385" s="1206" t="s">
        <v>1211</v>
      </c>
      <c r="J385" s="1206"/>
      <c r="K385" s="1206"/>
      <c r="L385" s="1206"/>
      <c r="M385" s="1206"/>
      <c r="N385" s="1206"/>
      <c r="O385" s="1253" t="s">
        <v>838</v>
      </c>
      <c r="P385" s="1253"/>
      <c r="Q385" s="1237"/>
      <c r="R385" s="1237"/>
      <c r="S385" s="1237"/>
      <c r="T385" s="1237"/>
      <c r="U385" s="1237"/>
      <c r="V385" s="1237"/>
      <c r="W385" s="1238"/>
    </row>
    <row r="386" spans="1:23" ht="13.5" thickTop="1" thickBot="1" x14ac:dyDescent="0.2">
      <c r="B386" s="1248" t="s">
        <v>972</v>
      </c>
      <c r="C386" s="1249"/>
      <c r="D386" s="1249"/>
      <c r="E386" s="1249"/>
      <c r="F386" s="1249"/>
      <c r="G386" s="1249"/>
      <c r="H386" s="1249"/>
      <c r="I386" s="1254" t="s">
        <v>847</v>
      </c>
      <c r="J386" s="1254"/>
      <c r="K386" s="1254"/>
      <c r="L386" s="1254"/>
      <c r="M386" s="1254"/>
      <c r="N386" s="1254"/>
      <c r="O386" s="1255" t="s">
        <v>838</v>
      </c>
      <c r="P386" s="1255"/>
      <c r="Q386" s="1249"/>
      <c r="R386" s="1249"/>
      <c r="S386" s="1249"/>
      <c r="T386" s="1249"/>
      <c r="U386" s="1249"/>
      <c r="V386" s="1249"/>
      <c r="W386" s="1256"/>
    </row>
    <row r="387" spans="1:23" x14ac:dyDescent="0.15">
      <c r="A387" s="370" t="s">
        <v>1212</v>
      </c>
    </row>
    <row r="388" spans="1:23" x14ac:dyDescent="0.15">
      <c r="A388" s="370" t="s">
        <v>1213</v>
      </c>
    </row>
    <row r="389" spans="1:23" x14ac:dyDescent="0.15">
      <c r="A389" s="370" t="s">
        <v>1214</v>
      </c>
    </row>
    <row r="391" spans="1:23" x14ac:dyDescent="0.15">
      <c r="A391" s="370" t="s">
        <v>1215</v>
      </c>
    </row>
    <row r="392" spans="1:23" x14ac:dyDescent="0.15">
      <c r="A392" s="370" t="s">
        <v>1154</v>
      </c>
    </row>
    <row r="393" spans="1:23" x14ac:dyDescent="0.15">
      <c r="A393" s="370" t="s">
        <v>1216</v>
      </c>
    </row>
    <row r="394" spans="1:23" x14ac:dyDescent="0.15">
      <c r="A394" s="370" t="s">
        <v>1157</v>
      </c>
    </row>
    <row r="396" spans="1:23" x14ac:dyDescent="0.15">
      <c r="A396" s="370" t="s">
        <v>1217</v>
      </c>
    </row>
    <row r="397" spans="1:23" x14ac:dyDescent="0.15">
      <c r="A397" s="370" t="s">
        <v>1218</v>
      </c>
    </row>
    <row r="398" spans="1:23" x14ac:dyDescent="0.15">
      <c r="A398" s="370" t="s">
        <v>1219</v>
      </c>
    </row>
    <row r="399" spans="1:23" x14ac:dyDescent="0.15">
      <c r="B399" s="1205" t="s">
        <v>1220</v>
      </c>
      <c r="C399" s="1205"/>
      <c r="D399" s="1205"/>
      <c r="E399" s="1205"/>
      <c r="F399" s="1205"/>
      <c r="G399" s="1205"/>
      <c r="H399" s="1205" t="s">
        <v>1221</v>
      </c>
      <c r="I399" s="1205"/>
      <c r="J399" s="1205"/>
      <c r="K399" s="1205"/>
      <c r="L399" s="1205" t="s">
        <v>1222</v>
      </c>
      <c r="M399" s="1205"/>
      <c r="N399" s="1205"/>
      <c r="O399" s="1205" t="s">
        <v>962</v>
      </c>
      <c r="P399" s="1205"/>
      <c r="Q399" s="1205" t="s">
        <v>1223</v>
      </c>
      <c r="R399" s="1205"/>
      <c r="S399" s="1205"/>
      <c r="T399" s="1205"/>
      <c r="U399" s="1205"/>
      <c r="V399" s="1205"/>
    </row>
    <row r="400" spans="1:23" x14ac:dyDescent="0.15">
      <c r="B400" s="1178" t="s">
        <v>1224</v>
      </c>
      <c r="C400" s="1178"/>
      <c r="D400" s="1178"/>
      <c r="E400" s="1178"/>
      <c r="F400" s="1178"/>
      <c r="G400" s="1178"/>
      <c r="H400" s="1205" t="s">
        <v>837</v>
      </c>
      <c r="I400" s="1205"/>
      <c r="J400" s="1205"/>
      <c r="K400" s="1205"/>
      <c r="L400" s="1178"/>
      <c r="M400" s="1178"/>
      <c r="N400" s="1178"/>
      <c r="O400" s="1267" t="s">
        <v>1011</v>
      </c>
      <c r="P400" s="1267"/>
      <c r="Q400" s="1178" t="s">
        <v>966</v>
      </c>
      <c r="R400" s="1178"/>
      <c r="S400" s="1178"/>
      <c r="T400" s="1178"/>
      <c r="U400" s="1178"/>
      <c r="V400" s="1178"/>
    </row>
    <row r="401" spans="1:22" x14ac:dyDescent="0.15">
      <c r="B401" s="1178" t="s">
        <v>1225</v>
      </c>
      <c r="C401" s="1178"/>
      <c r="D401" s="1178"/>
      <c r="E401" s="1178"/>
      <c r="F401" s="1178"/>
      <c r="G401" s="1178"/>
      <c r="H401" s="1205" t="s">
        <v>843</v>
      </c>
      <c r="I401" s="1205"/>
      <c r="J401" s="1205"/>
      <c r="K401" s="1205"/>
      <c r="L401" s="1178"/>
      <c r="M401" s="1178"/>
      <c r="N401" s="1178"/>
      <c r="O401" s="1267" t="s">
        <v>1011</v>
      </c>
      <c r="P401" s="1267"/>
      <c r="Q401" s="1178" t="s">
        <v>966</v>
      </c>
      <c r="R401" s="1178"/>
      <c r="S401" s="1178"/>
      <c r="T401" s="1178"/>
      <c r="U401" s="1178"/>
      <c r="V401" s="1178"/>
    </row>
    <row r="402" spans="1:22" x14ac:dyDescent="0.15">
      <c r="B402" s="1389" t="s">
        <v>1204</v>
      </c>
      <c r="C402" s="1389"/>
      <c r="D402" s="1389"/>
      <c r="E402" s="1389"/>
      <c r="F402" s="1389"/>
      <c r="G402" s="1389"/>
      <c r="H402" s="1268" t="s">
        <v>1226</v>
      </c>
      <c r="I402" s="1268"/>
      <c r="J402" s="1268"/>
      <c r="K402" s="1268"/>
      <c r="L402" s="1178"/>
      <c r="M402" s="1178"/>
      <c r="N402" s="1178"/>
      <c r="O402" s="1433" t="s">
        <v>1227</v>
      </c>
      <c r="P402" s="1433"/>
      <c r="Q402" s="1227"/>
      <c r="R402" s="1088"/>
      <c r="S402" s="1088"/>
      <c r="T402" s="1088"/>
      <c r="U402" s="1088"/>
      <c r="V402" s="1089"/>
    </row>
    <row r="403" spans="1:22" x14ac:dyDescent="0.15">
      <c r="B403" s="1389"/>
      <c r="C403" s="1389"/>
      <c r="D403" s="1389"/>
      <c r="E403" s="1389"/>
      <c r="F403" s="1389"/>
      <c r="G403" s="1389"/>
      <c r="H403" s="1268"/>
      <c r="I403" s="1268"/>
      <c r="J403" s="1268"/>
      <c r="K403" s="1268"/>
      <c r="L403" s="1178"/>
      <c r="M403" s="1178"/>
      <c r="N403" s="1178"/>
      <c r="O403" s="1433"/>
      <c r="P403" s="1433"/>
      <c r="Q403" s="1132"/>
      <c r="R403" s="1060"/>
      <c r="S403" s="1060"/>
      <c r="T403" s="1060"/>
      <c r="U403" s="1060"/>
      <c r="V403" s="1061"/>
    </row>
    <row r="404" spans="1:22" x14ac:dyDescent="0.15">
      <c r="A404" s="370" t="s">
        <v>1228</v>
      </c>
    </row>
    <row r="405" spans="1:22" x14ac:dyDescent="0.15">
      <c r="B405" s="1205" t="s">
        <v>1220</v>
      </c>
      <c r="C405" s="1205"/>
      <c r="D405" s="1205"/>
      <c r="E405" s="1205"/>
      <c r="F405" s="1205"/>
      <c r="G405" s="1205"/>
      <c r="H405" s="1205" t="s">
        <v>1221</v>
      </c>
      <c r="I405" s="1205"/>
      <c r="J405" s="1205"/>
      <c r="K405" s="1205"/>
      <c r="L405" s="1205" t="s">
        <v>1222</v>
      </c>
      <c r="M405" s="1205"/>
      <c r="N405" s="1205"/>
      <c r="O405" s="1205" t="s">
        <v>962</v>
      </c>
      <c r="P405" s="1205"/>
      <c r="Q405" s="1205" t="s">
        <v>1223</v>
      </c>
      <c r="R405" s="1205"/>
      <c r="S405" s="1205"/>
      <c r="T405" s="1205"/>
      <c r="U405" s="1205"/>
      <c r="V405" s="1205"/>
    </row>
    <row r="406" spans="1:22" x14ac:dyDescent="0.15">
      <c r="B406" s="1389" t="s">
        <v>1229</v>
      </c>
      <c r="C406" s="1389"/>
      <c r="D406" s="1389"/>
      <c r="E406" s="1389"/>
      <c r="F406" s="1389"/>
      <c r="G406" s="1389"/>
      <c r="H406" s="1433" t="s">
        <v>837</v>
      </c>
      <c r="I406" s="1433"/>
      <c r="J406" s="1433"/>
      <c r="K406" s="1433"/>
      <c r="L406" s="1178"/>
      <c r="M406" s="1178"/>
      <c r="N406" s="1178"/>
      <c r="O406" s="1267" t="s">
        <v>965</v>
      </c>
      <c r="P406" s="1267"/>
      <c r="Q406" s="1178" t="s">
        <v>966</v>
      </c>
      <c r="R406" s="1178"/>
      <c r="S406" s="1178"/>
      <c r="T406" s="1178"/>
      <c r="U406" s="1178"/>
      <c r="V406" s="1178"/>
    </row>
    <row r="407" spans="1:22" x14ac:dyDescent="0.15">
      <c r="B407" s="1389"/>
      <c r="C407" s="1389"/>
      <c r="D407" s="1389"/>
      <c r="E407" s="1389"/>
      <c r="F407" s="1389"/>
      <c r="G407" s="1389"/>
      <c r="H407" s="1433"/>
      <c r="I407" s="1433"/>
      <c r="J407" s="1433"/>
      <c r="K407" s="1433"/>
      <c r="L407" s="1178"/>
      <c r="M407" s="1178"/>
      <c r="N407" s="1178"/>
      <c r="O407" s="1267"/>
      <c r="P407" s="1267"/>
      <c r="Q407" s="1178"/>
      <c r="R407" s="1178"/>
      <c r="S407" s="1178"/>
      <c r="T407" s="1178"/>
      <c r="U407" s="1178"/>
      <c r="V407" s="1178"/>
    </row>
    <row r="408" spans="1:22" x14ac:dyDescent="0.15">
      <c r="B408" s="1389" t="s">
        <v>1230</v>
      </c>
      <c r="C408" s="1389"/>
      <c r="D408" s="1389"/>
      <c r="E408" s="1389"/>
      <c r="F408" s="1389"/>
      <c r="G408" s="1389"/>
      <c r="H408" s="1433" t="s">
        <v>843</v>
      </c>
      <c r="I408" s="1433"/>
      <c r="J408" s="1433"/>
      <c r="K408" s="1433"/>
      <c r="L408" s="1178"/>
      <c r="M408" s="1178"/>
      <c r="N408" s="1178"/>
      <c r="O408" s="1267" t="s">
        <v>965</v>
      </c>
      <c r="P408" s="1267"/>
      <c r="Q408" s="1178" t="s">
        <v>966</v>
      </c>
      <c r="R408" s="1178"/>
      <c r="S408" s="1178"/>
      <c r="T408" s="1178"/>
      <c r="U408" s="1178"/>
      <c r="V408" s="1178"/>
    </row>
    <row r="409" spans="1:22" x14ac:dyDescent="0.15">
      <c r="B409" s="1389"/>
      <c r="C409" s="1389"/>
      <c r="D409" s="1389"/>
      <c r="E409" s="1389"/>
      <c r="F409" s="1389"/>
      <c r="G409" s="1389"/>
      <c r="H409" s="1433"/>
      <c r="I409" s="1433"/>
      <c r="J409" s="1433"/>
      <c r="K409" s="1433"/>
      <c r="L409" s="1178"/>
      <c r="M409" s="1178"/>
      <c r="N409" s="1178"/>
      <c r="O409" s="1267"/>
      <c r="P409" s="1267"/>
      <c r="Q409" s="1178"/>
      <c r="R409" s="1178"/>
      <c r="S409" s="1178"/>
      <c r="T409" s="1178"/>
      <c r="U409" s="1178"/>
      <c r="V409" s="1178"/>
    </row>
    <row r="410" spans="1:22" x14ac:dyDescent="0.15">
      <c r="B410" s="1178" t="s">
        <v>1231</v>
      </c>
      <c r="C410" s="1178"/>
      <c r="D410" s="1178"/>
      <c r="E410" s="1178"/>
      <c r="F410" s="1178"/>
      <c r="G410" s="1178"/>
      <c r="H410" s="1205" t="s">
        <v>845</v>
      </c>
      <c r="I410" s="1205"/>
      <c r="J410" s="1205"/>
      <c r="K410" s="1205"/>
      <c r="L410" s="1178"/>
      <c r="M410" s="1178"/>
      <c r="N410" s="1178"/>
      <c r="O410" s="1267" t="s">
        <v>1232</v>
      </c>
      <c r="P410" s="1267"/>
      <c r="Q410" s="1178" t="s">
        <v>966</v>
      </c>
      <c r="R410" s="1178"/>
      <c r="S410" s="1178"/>
      <c r="T410" s="1178"/>
      <c r="U410" s="1178"/>
      <c r="V410" s="1178"/>
    </row>
    <row r="411" spans="1:22" x14ac:dyDescent="0.15">
      <c r="B411" s="1389" t="s">
        <v>1233</v>
      </c>
      <c r="C411" s="1389"/>
      <c r="D411" s="1389"/>
      <c r="E411" s="1389"/>
      <c r="F411" s="1389"/>
      <c r="G411" s="1389"/>
      <c r="H411" s="1271" t="s">
        <v>1234</v>
      </c>
      <c r="I411" s="1271"/>
      <c r="J411" s="1271"/>
      <c r="K411" s="1271"/>
      <c r="L411" s="1178"/>
      <c r="M411" s="1178"/>
      <c r="N411" s="1178"/>
      <c r="O411" s="1267" t="s">
        <v>838</v>
      </c>
      <c r="P411" s="1267"/>
      <c r="Q411" s="1178"/>
      <c r="R411" s="1178"/>
      <c r="S411" s="1178"/>
      <c r="T411" s="1178"/>
      <c r="U411" s="1178"/>
      <c r="V411" s="1178"/>
    </row>
    <row r="412" spans="1:22" x14ac:dyDescent="0.15">
      <c r="B412" s="1389"/>
      <c r="C412" s="1389"/>
      <c r="D412" s="1389"/>
      <c r="E412" s="1389"/>
      <c r="F412" s="1389"/>
      <c r="G412" s="1389"/>
      <c r="H412" s="1194" t="s">
        <v>1235</v>
      </c>
      <c r="I412" s="1194"/>
      <c r="J412" s="1194"/>
      <c r="K412" s="1194"/>
      <c r="L412" s="1178"/>
      <c r="M412" s="1178"/>
      <c r="N412" s="1178"/>
      <c r="O412" s="1267"/>
      <c r="P412" s="1267"/>
      <c r="Q412" s="1178"/>
      <c r="R412" s="1178"/>
      <c r="S412" s="1178"/>
      <c r="T412" s="1178"/>
      <c r="U412" s="1178"/>
      <c r="V412" s="1178"/>
    </row>
    <row r="413" spans="1:22" x14ac:dyDescent="0.15">
      <c r="A413" s="370" t="s">
        <v>1236</v>
      </c>
    </row>
    <row r="414" spans="1:22" x14ac:dyDescent="0.15">
      <c r="B414" s="1205" t="s">
        <v>1220</v>
      </c>
      <c r="C414" s="1205"/>
      <c r="D414" s="1205"/>
      <c r="E414" s="1205"/>
      <c r="F414" s="1205"/>
      <c r="G414" s="1205"/>
      <c r="H414" s="1205" t="s">
        <v>1221</v>
      </c>
      <c r="I414" s="1205"/>
      <c r="J414" s="1205"/>
      <c r="K414" s="1205"/>
      <c r="L414" s="1205" t="s">
        <v>1222</v>
      </c>
      <c r="M414" s="1205"/>
      <c r="N414" s="1205"/>
      <c r="O414" s="1205" t="s">
        <v>962</v>
      </c>
      <c r="P414" s="1205"/>
      <c r="Q414" s="1205" t="s">
        <v>1223</v>
      </c>
      <c r="R414" s="1205"/>
      <c r="S414" s="1205"/>
      <c r="T414" s="1205"/>
      <c r="U414" s="1205"/>
      <c r="V414" s="1205"/>
    </row>
    <row r="415" spans="1:22" x14ac:dyDescent="0.15">
      <c r="B415" s="1178" t="s">
        <v>1237</v>
      </c>
      <c r="C415" s="1178"/>
      <c r="D415" s="1178"/>
      <c r="E415" s="1178"/>
      <c r="F415" s="1178"/>
      <c r="G415" s="1178"/>
      <c r="H415" s="1205" t="s">
        <v>837</v>
      </c>
      <c r="I415" s="1205"/>
      <c r="J415" s="1205"/>
      <c r="K415" s="1205"/>
      <c r="L415" s="1205"/>
      <c r="M415" s="1205"/>
      <c r="N415" s="1205"/>
      <c r="O415" s="1267" t="s">
        <v>1011</v>
      </c>
      <c r="P415" s="1267"/>
      <c r="Q415" s="1178" t="s">
        <v>966</v>
      </c>
      <c r="R415" s="1178"/>
      <c r="S415" s="1178"/>
      <c r="T415" s="1178"/>
      <c r="U415" s="1178"/>
      <c r="V415" s="1178"/>
    </row>
    <row r="416" spans="1:22" x14ac:dyDescent="0.15">
      <c r="B416" s="1178" t="s">
        <v>1204</v>
      </c>
      <c r="C416" s="1178"/>
      <c r="D416" s="1178"/>
      <c r="E416" s="1178"/>
      <c r="F416" s="1178"/>
      <c r="G416" s="1178"/>
      <c r="H416" s="1205" t="s">
        <v>1238</v>
      </c>
      <c r="I416" s="1205"/>
      <c r="J416" s="1205"/>
      <c r="K416" s="1205"/>
      <c r="L416" s="1205"/>
      <c r="M416" s="1205"/>
      <c r="N416" s="1205"/>
      <c r="O416" s="1267" t="s">
        <v>838</v>
      </c>
      <c r="P416" s="1267"/>
      <c r="Q416" s="1205"/>
      <c r="R416" s="1205"/>
      <c r="S416" s="1205"/>
      <c r="T416" s="1205"/>
      <c r="U416" s="1205"/>
      <c r="V416" s="1205"/>
    </row>
    <row r="417" spans="1:22" x14ac:dyDescent="0.15">
      <c r="A417" s="370" t="s">
        <v>1239</v>
      </c>
    </row>
    <row r="418" spans="1:22" x14ac:dyDescent="0.15">
      <c r="B418" s="1205" t="s">
        <v>1220</v>
      </c>
      <c r="C418" s="1205"/>
      <c r="D418" s="1205"/>
      <c r="E418" s="1205"/>
      <c r="F418" s="1205"/>
      <c r="G418" s="1205"/>
      <c r="H418" s="1205" t="s">
        <v>1221</v>
      </c>
      <c r="I418" s="1205"/>
      <c r="J418" s="1205"/>
      <c r="K418" s="1205"/>
      <c r="L418" s="1205" t="s">
        <v>1222</v>
      </c>
      <c r="M418" s="1205"/>
      <c r="N418" s="1205"/>
      <c r="O418" s="1205" t="s">
        <v>962</v>
      </c>
      <c r="P418" s="1205"/>
      <c r="Q418" s="1205" t="s">
        <v>1223</v>
      </c>
      <c r="R418" s="1205"/>
      <c r="S418" s="1205"/>
      <c r="T418" s="1205"/>
      <c r="U418" s="1205"/>
      <c r="V418" s="1205"/>
    </row>
    <row r="419" spans="1:22" x14ac:dyDescent="0.15">
      <c r="B419" s="1178" t="s">
        <v>1240</v>
      </c>
      <c r="C419" s="1178"/>
      <c r="D419" s="1178"/>
      <c r="E419" s="1178"/>
      <c r="F419" s="1178"/>
      <c r="G419" s="1178"/>
      <c r="H419" s="1205" t="s">
        <v>837</v>
      </c>
      <c r="I419" s="1205"/>
      <c r="J419" s="1205"/>
      <c r="K419" s="1205"/>
      <c r="L419" s="1205"/>
      <c r="M419" s="1205"/>
      <c r="N419" s="1205"/>
      <c r="O419" s="1267" t="s">
        <v>1241</v>
      </c>
      <c r="P419" s="1267"/>
      <c r="Q419" s="1178" t="s">
        <v>966</v>
      </c>
      <c r="R419" s="1178"/>
      <c r="S419" s="1178"/>
      <c r="T419" s="1178"/>
      <c r="U419" s="1178"/>
      <c r="V419" s="1178"/>
    </row>
    <row r="420" spans="1:22" x14ac:dyDescent="0.15">
      <c r="B420" s="1178" t="s">
        <v>1242</v>
      </c>
      <c r="C420" s="1178"/>
      <c r="D420" s="1178"/>
      <c r="E420" s="1178"/>
      <c r="F420" s="1178"/>
      <c r="G420" s="1178"/>
      <c r="H420" s="1205" t="s">
        <v>843</v>
      </c>
      <c r="I420" s="1205"/>
      <c r="J420" s="1205"/>
      <c r="K420" s="1205"/>
      <c r="L420" s="1205"/>
      <c r="M420" s="1205"/>
      <c r="N420" s="1205"/>
      <c r="O420" s="1267" t="s">
        <v>1243</v>
      </c>
      <c r="P420" s="1267"/>
      <c r="Q420" s="1178" t="s">
        <v>966</v>
      </c>
      <c r="R420" s="1178"/>
      <c r="S420" s="1178"/>
      <c r="T420" s="1178"/>
      <c r="U420" s="1178"/>
      <c r="V420" s="1178"/>
    </row>
    <row r="421" spans="1:22" x14ac:dyDescent="0.15">
      <c r="B421" s="1178" t="s">
        <v>1244</v>
      </c>
      <c r="C421" s="1178"/>
      <c r="D421" s="1178"/>
      <c r="E421" s="1178"/>
      <c r="F421" s="1178"/>
      <c r="G421" s="1178"/>
      <c r="H421" s="1205" t="s">
        <v>845</v>
      </c>
      <c r="I421" s="1205"/>
      <c r="J421" s="1205"/>
      <c r="K421" s="1205"/>
      <c r="L421" s="1205"/>
      <c r="M421" s="1205"/>
      <c r="N421" s="1205"/>
      <c r="O421" s="1267" t="s">
        <v>1241</v>
      </c>
      <c r="P421" s="1267"/>
      <c r="Q421" s="1178" t="s">
        <v>966</v>
      </c>
      <c r="R421" s="1178"/>
      <c r="S421" s="1178"/>
      <c r="T421" s="1178"/>
      <c r="U421" s="1178"/>
      <c r="V421" s="1178"/>
    </row>
    <row r="422" spans="1:22" x14ac:dyDescent="0.15">
      <c r="B422" s="1178" t="s">
        <v>1245</v>
      </c>
      <c r="C422" s="1178"/>
      <c r="D422" s="1178"/>
      <c r="E422" s="1178"/>
      <c r="F422" s="1178"/>
      <c r="G422" s="1178"/>
      <c r="H422" s="1205" t="s">
        <v>847</v>
      </c>
      <c r="I422" s="1205"/>
      <c r="J422" s="1205"/>
      <c r="K422" s="1205"/>
      <c r="L422" s="1205"/>
      <c r="M422" s="1205"/>
      <c r="N422" s="1205"/>
      <c r="O422" s="1267" t="s">
        <v>1241</v>
      </c>
      <c r="P422" s="1267"/>
      <c r="Q422" s="1178" t="s">
        <v>966</v>
      </c>
      <c r="R422" s="1178"/>
      <c r="S422" s="1178"/>
      <c r="T422" s="1178"/>
      <c r="U422" s="1178"/>
      <c r="V422" s="1178"/>
    </row>
    <row r="423" spans="1:22" x14ac:dyDescent="0.15">
      <c r="B423" s="1178" t="s">
        <v>1246</v>
      </c>
      <c r="C423" s="1178"/>
      <c r="D423" s="1178"/>
      <c r="E423" s="1178"/>
      <c r="F423" s="1178"/>
      <c r="G423" s="1178"/>
      <c r="H423" s="1205" t="s">
        <v>851</v>
      </c>
      <c r="I423" s="1205"/>
      <c r="J423" s="1205"/>
      <c r="K423" s="1205"/>
      <c r="L423" s="1205"/>
      <c r="M423" s="1205"/>
      <c r="N423" s="1205"/>
      <c r="O423" s="1267" t="s">
        <v>1243</v>
      </c>
      <c r="P423" s="1267"/>
      <c r="Q423" s="1178" t="s">
        <v>966</v>
      </c>
      <c r="R423" s="1178"/>
      <c r="S423" s="1178"/>
      <c r="T423" s="1178"/>
      <c r="U423" s="1178"/>
      <c r="V423" s="1178"/>
    </row>
    <row r="424" spans="1:22" x14ac:dyDescent="0.15">
      <c r="B424" s="1379" t="s">
        <v>1247</v>
      </c>
      <c r="C424" s="1389"/>
      <c r="D424" s="1389"/>
      <c r="E424" s="1389"/>
      <c r="F424" s="1389"/>
      <c r="G424" s="1389"/>
      <c r="H424" s="1268" t="s">
        <v>1248</v>
      </c>
      <c r="I424" s="1268"/>
      <c r="J424" s="1268"/>
      <c r="K424" s="1268"/>
      <c r="L424" s="1178"/>
      <c r="M424" s="1178"/>
      <c r="N424" s="1178"/>
      <c r="O424" s="1433" t="s">
        <v>838</v>
      </c>
      <c r="P424" s="1433"/>
      <c r="Q424" s="1178"/>
      <c r="R424" s="1178"/>
      <c r="S424" s="1178"/>
      <c r="T424" s="1178"/>
      <c r="U424" s="1178"/>
      <c r="V424" s="1178"/>
    </row>
    <row r="425" spans="1:22" x14ac:dyDescent="0.15">
      <c r="B425" s="1389"/>
      <c r="C425" s="1389"/>
      <c r="D425" s="1389"/>
      <c r="E425" s="1389"/>
      <c r="F425" s="1389"/>
      <c r="G425" s="1389"/>
      <c r="H425" s="1268"/>
      <c r="I425" s="1268"/>
      <c r="J425" s="1268"/>
      <c r="K425" s="1268"/>
      <c r="L425" s="1178"/>
      <c r="M425" s="1178"/>
      <c r="N425" s="1178"/>
      <c r="O425" s="1433"/>
      <c r="P425" s="1433"/>
      <c r="Q425" s="1178"/>
      <c r="R425" s="1178"/>
      <c r="S425" s="1178"/>
      <c r="T425" s="1178"/>
      <c r="U425" s="1178"/>
      <c r="V425" s="1178"/>
    </row>
    <row r="426" spans="1:22" x14ac:dyDescent="0.15">
      <c r="B426" s="1389"/>
      <c r="C426" s="1389"/>
      <c r="D426" s="1389"/>
      <c r="E426" s="1389"/>
      <c r="F426" s="1389"/>
      <c r="G426" s="1389"/>
      <c r="H426" s="1268"/>
      <c r="I426" s="1268"/>
      <c r="J426" s="1268"/>
      <c r="K426" s="1268"/>
      <c r="L426" s="1178"/>
      <c r="M426" s="1178"/>
      <c r="N426" s="1178"/>
      <c r="O426" s="1433"/>
      <c r="P426" s="1433"/>
      <c r="Q426" s="1178"/>
      <c r="R426" s="1178"/>
      <c r="S426" s="1178"/>
      <c r="T426" s="1178"/>
      <c r="U426" s="1178"/>
      <c r="V426" s="1178"/>
    </row>
    <row r="427" spans="1:22" x14ac:dyDescent="0.15">
      <c r="B427" s="1389"/>
      <c r="C427" s="1389"/>
      <c r="D427" s="1389"/>
      <c r="E427" s="1389"/>
      <c r="F427" s="1389"/>
      <c r="G427" s="1389"/>
      <c r="H427" s="1268"/>
      <c r="I427" s="1268"/>
      <c r="J427" s="1268"/>
      <c r="K427" s="1268"/>
      <c r="L427" s="1178"/>
      <c r="M427" s="1178"/>
      <c r="N427" s="1178"/>
      <c r="O427" s="1433"/>
      <c r="P427" s="1433"/>
      <c r="Q427" s="1178"/>
      <c r="R427" s="1178"/>
      <c r="S427" s="1178"/>
      <c r="T427" s="1178"/>
      <c r="U427" s="1178"/>
      <c r="V427" s="1178"/>
    </row>
    <row r="428" spans="1:22" x14ac:dyDescent="0.15">
      <c r="B428" s="1389"/>
      <c r="C428" s="1389"/>
      <c r="D428" s="1389"/>
      <c r="E428" s="1389"/>
      <c r="F428" s="1389"/>
      <c r="G428" s="1389"/>
      <c r="H428" s="1268"/>
      <c r="I428" s="1268"/>
      <c r="J428" s="1268"/>
      <c r="K428" s="1268"/>
      <c r="L428" s="1178"/>
      <c r="M428" s="1178"/>
      <c r="N428" s="1178"/>
      <c r="O428" s="1433"/>
      <c r="P428" s="1433"/>
      <c r="Q428" s="1178"/>
      <c r="R428" s="1178"/>
      <c r="S428" s="1178"/>
      <c r="T428" s="1178"/>
      <c r="U428" s="1178"/>
      <c r="V428" s="1178"/>
    </row>
    <row r="429" spans="1:22" x14ac:dyDescent="0.15">
      <c r="A429" s="370" t="s">
        <v>1249</v>
      </c>
    </row>
    <row r="430" spans="1:22" x14ac:dyDescent="0.15">
      <c r="A430" s="370" t="s">
        <v>1154</v>
      </c>
    </row>
    <row r="431" spans="1:22" x14ac:dyDescent="0.15">
      <c r="A431" s="370" t="s">
        <v>1155</v>
      </c>
    </row>
    <row r="432" spans="1:22" x14ac:dyDescent="0.15">
      <c r="A432" s="370" t="s">
        <v>1250</v>
      </c>
    </row>
    <row r="433" spans="1:22" ht="12.75" thickBot="1" x14ac:dyDescent="0.2">
      <c r="A433" s="370" t="s">
        <v>1251</v>
      </c>
    </row>
    <row r="434" spans="1:22" ht="12.75" thickBot="1" x14ac:dyDescent="0.2">
      <c r="B434" s="1191" t="s">
        <v>959</v>
      </c>
      <c r="C434" s="1055"/>
      <c r="D434" s="1055"/>
      <c r="E434" s="1055"/>
      <c r="F434" s="1055"/>
      <c r="G434" s="1055"/>
      <c r="H434" s="1055"/>
      <c r="I434" s="1055"/>
      <c r="J434" s="1055" t="s">
        <v>960</v>
      </c>
      <c r="K434" s="1055"/>
      <c r="L434" s="1055"/>
      <c r="M434" s="1055" t="s">
        <v>961</v>
      </c>
      <c r="N434" s="1055"/>
      <c r="O434" s="1055"/>
      <c r="P434" s="1055" t="s">
        <v>962</v>
      </c>
      <c r="Q434" s="1055"/>
      <c r="R434" s="1055" t="s">
        <v>963</v>
      </c>
      <c r="S434" s="1055"/>
      <c r="T434" s="1055"/>
      <c r="U434" s="1055"/>
      <c r="V434" s="1058"/>
    </row>
    <row r="435" spans="1:22" x14ac:dyDescent="0.15">
      <c r="B435" s="1228" t="s">
        <v>1252</v>
      </c>
      <c r="C435" s="1194"/>
      <c r="D435" s="1194"/>
      <c r="E435" s="1194"/>
      <c r="F435" s="1194"/>
      <c r="G435" s="1194"/>
      <c r="H435" s="1194"/>
      <c r="I435" s="1194"/>
      <c r="J435" s="1229" t="s">
        <v>1253</v>
      </c>
      <c r="K435" s="1229"/>
      <c r="L435" s="1229"/>
      <c r="M435" s="1229"/>
      <c r="N435" s="1229"/>
      <c r="O435" s="1229"/>
      <c r="P435" s="1247" t="s">
        <v>1254</v>
      </c>
      <c r="Q435" s="1247"/>
      <c r="R435" s="1194" t="s">
        <v>966</v>
      </c>
      <c r="S435" s="1194"/>
      <c r="T435" s="1194"/>
      <c r="U435" s="1194"/>
      <c r="V435" s="1230"/>
    </row>
    <row r="436" spans="1:22" x14ac:dyDescent="0.15">
      <c r="B436" s="1231" t="s">
        <v>1255</v>
      </c>
      <c r="C436" s="1178"/>
      <c r="D436" s="1178"/>
      <c r="E436" s="1178"/>
      <c r="F436" s="1178"/>
      <c r="G436" s="1178"/>
      <c r="H436" s="1178"/>
      <c r="I436" s="1178"/>
      <c r="J436" s="1205" t="s">
        <v>1256</v>
      </c>
      <c r="K436" s="1205"/>
      <c r="L436" s="1205"/>
      <c r="M436" s="1205"/>
      <c r="N436" s="1205"/>
      <c r="O436" s="1205"/>
      <c r="P436" s="1267" t="s">
        <v>1254</v>
      </c>
      <c r="Q436" s="1267"/>
      <c r="R436" s="1178" t="s">
        <v>966</v>
      </c>
      <c r="S436" s="1178"/>
      <c r="T436" s="1178"/>
      <c r="U436" s="1178"/>
      <c r="V436" s="1232"/>
    </row>
    <row r="437" spans="1:22" x14ac:dyDescent="0.15">
      <c r="B437" s="1231" t="s">
        <v>1257</v>
      </c>
      <c r="C437" s="1178"/>
      <c r="D437" s="1178"/>
      <c r="E437" s="1178"/>
      <c r="F437" s="1178"/>
      <c r="G437" s="1178"/>
      <c r="H437" s="1178"/>
      <c r="I437" s="1178"/>
      <c r="J437" s="1205" t="s">
        <v>1258</v>
      </c>
      <c r="K437" s="1205"/>
      <c r="L437" s="1205"/>
      <c r="M437" s="1205"/>
      <c r="N437" s="1205"/>
      <c r="O437" s="1205"/>
      <c r="P437" s="1267" t="s">
        <v>1259</v>
      </c>
      <c r="Q437" s="1267"/>
      <c r="R437" s="1178" t="s">
        <v>966</v>
      </c>
      <c r="S437" s="1178"/>
      <c r="T437" s="1178"/>
      <c r="U437" s="1178"/>
      <c r="V437" s="1232"/>
    </row>
    <row r="438" spans="1:22" x14ac:dyDescent="0.15">
      <c r="B438" s="1344" t="s">
        <v>1260</v>
      </c>
      <c r="C438" s="1389"/>
      <c r="D438" s="1389"/>
      <c r="E438" s="1389"/>
      <c r="F438" s="1389"/>
      <c r="G438" s="1389"/>
      <c r="H438" s="1389"/>
      <c r="I438" s="1389"/>
      <c r="J438" s="1119" t="s">
        <v>1261</v>
      </c>
      <c r="K438" s="1120"/>
      <c r="L438" s="1121"/>
      <c r="M438" s="1271"/>
      <c r="N438" s="1271"/>
      <c r="O438" s="1271"/>
      <c r="P438" s="1435" t="s">
        <v>965</v>
      </c>
      <c r="Q438" s="1435"/>
      <c r="R438" s="1227"/>
      <c r="S438" s="1088"/>
      <c r="T438" s="1088"/>
      <c r="U438" s="1088"/>
      <c r="V438" s="1434"/>
    </row>
    <row r="439" spans="1:22" x14ac:dyDescent="0.15">
      <c r="B439" s="1344"/>
      <c r="C439" s="1389"/>
      <c r="D439" s="1389"/>
      <c r="E439" s="1389"/>
      <c r="F439" s="1389"/>
      <c r="G439" s="1389"/>
      <c r="H439" s="1389"/>
      <c r="I439" s="1389"/>
      <c r="J439" s="1119" t="s">
        <v>1262</v>
      </c>
      <c r="K439" s="1120"/>
      <c r="L439" s="1121"/>
      <c r="M439" s="1229"/>
      <c r="N439" s="1229"/>
      <c r="O439" s="1229"/>
      <c r="P439" s="1435"/>
      <c r="Q439" s="1435"/>
      <c r="R439" s="1132"/>
      <c r="S439" s="1060"/>
      <c r="T439" s="1060"/>
      <c r="U439" s="1060"/>
      <c r="V439" s="1133"/>
    </row>
    <row r="440" spans="1:22" x14ac:dyDescent="0.15">
      <c r="B440" s="1231" t="s">
        <v>1263</v>
      </c>
      <c r="C440" s="1178"/>
      <c r="D440" s="1178"/>
      <c r="E440" s="1178"/>
      <c r="F440" s="1178"/>
      <c r="G440" s="1178"/>
      <c r="H440" s="1178"/>
      <c r="I440" s="1178"/>
      <c r="J440" s="1205" t="s">
        <v>1264</v>
      </c>
      <c r="K440" s="1205"/>
      <c r="L440" s="1205"/>
      <c r="M440" s="1205"/>
      <c r="N440" s="1205"/>
      <c r="O440" s="1205"/>
      <c r="P440" s="1267" t="s">
        <v>1254</v>
      </c>
      <c r="Q440" s="1267"/>
      <c r="R440" s="1178" t="s">
        <v>966</v>
      </c>
      <c r="S440" s="1178"/>
      <c r="T440" s="1178"/>
      <c r="U440" s="1178"/>
      <c r="V440" s="1232"/>
    </row>
    <row r="441" spans="1:22" x14ac:dyDescent="0.15">
      <c r="B441" s="1231" t="s">
        <v>1265</v>
      </c>
      <c r="C441" s="1178"/>
      <c r="D441" s="1178"/>
      <c r="E441" s="1178"/>
      <c r="F441" s="1178"/>
      <c r="G441" s="1178"/>
      <c r="H441" s="1178"/>
      <c r="I441" s="1178"/>
      <c r="J441" s="1205" t="s">
        <v>1266</v>
      </c>
      <c r="K441" s="1205"/>
      <c r="L441" s="1205"/>
      <c r="M441" s="1205"/>
      <c r="N441" s="1205"/>
      <c r="O441" s="1205"/>
      <c r="P441" s="1267" t="s">
        <v>1254</v>
      </c>
      <c r="Q441" s="1267"/>
      <c r="R441" s="1178" t="s">
        <v>966</v>
      </c>
      <c r="S441" s="1178"/>
      <c r="T441" s="1178"/>
      <c r="U441" s="1178"/>
      <c r="V441" s="1232"/>
    </row>
    <row r="442" spans="1:22" x14ac:dyDescent="0.15">
      <c r="B442" s="1231" t="s">
        <v>1257</v>
      </c>
      <c r="C442" s="1178"/>
      <c r="D442" s="1178"/>
      <c r="E442" s="1178"/>
      <c r="F442" s="1178"/>
      <c r="G442" s="1178"/>
      <c r="H442" s="1178"/>
      <c r="I442" s="1178"/>
      <c r="J442" s="1205" t="s">
        <v>1267</v>
      </c>
      <c r="K442" s="1205"/>
      <c r="L442" s="1205"/>
      <c r="M442" s="1205"/>
      <c r="N442" s="1205"/>
      <c r="O442" s="1205"/>
      <c r="P442" s="1267" t="s">
        <v>1259</v>
      </c>
      <c r="Q442" s="1267"/>
      <c r="R442" s="1178" t="s">
        <v>966</v>
      </c>
      <c r="S442" s="1178"/>
      <c r="T442" s="1178"/>
      <c r="U442" s="1178"/>
      <c r="V442" s="1232"/>
    </row>
    <row r="443" spans="1:22" x14ac:dyDescent="0.15">
      <c r="B443" s="1406" t="s">
        <v>1268</v>
      </c>
      <c r="C443" s="1407"/>
      <c r="D443" s="1407"/>
      <c r="E443" s="1407"/>
      <c r="F443" s="1407"/>
      <c r="G443" s="1407"/>
      <c r="H443" s="1407"/>
      <c r="I443" s="1407"/>
      <c r="J443" s="1119" t="s">
        <v>1269</v>
      </c>
      <c r="K443" s="1120"/>
      <c r="L443" s="1121"/>
      <c r="M443" s="1271"/>
      <c r="N443" s="1271"/>
      <c r="O443" s="1271"/>
      <c r="P443" s="1410" t="s">
        <v>965</v>
      </c>
      <c r="Q443" s="1410"/>
      <c r="R443" s="1227"/>
      <c r="S443" s="1088"/>
      <c r="T443" s="1088"/>
      <c r="U443" s="1088"/>
      <c r="V443" s="1434"/>
    </row>
    <row r="444" spans="1:22" x14ac:dyDescent="0.15">
      <c r="B444" s="1406"/>
      <c r="C444" s="1407"/>
      <c r="D444" s="1407"/>
      <c r="E444" s="1407"/>
      <c r="F444" s="1407"/>
      <c r="G444" s="1407"/>
      <c r="H444" s="1407"/>
      <c r="I444" s="1407"/>
      <c r="J444" s="1119" t="s">
        <v>1270</v>
      </c>
      <c r="K444" s="1120"/>
      <c r="L444" s="1121"/>
      <c r="M444" s="1229"/>
      <c r="N444" s="1229"/>
      <c r="O444" s="1229"/>
      <c r="P444" s="1410"/>
      <c r="Q444" s="1410"/>
      <c r="R444" s="1132"/>
      <c r="S444" s="1060"/>
      <c r="T444" s="1060"/>
      <c r="U444" s="1060"/>
      <c r="V444" s="1133"/>
    </row>
    <row r="445" spans="1:22" x14ac:dyDescent="0.15">
      <c r="B445" s="1231" t="s">
        <v>1271</v>
      </c>
      <c r="C445" s="1178"/>
      <c r="D445" s="1178"/>
      <c r="E445" s="1178"/>
      <c r="F445" s="1178"/>
      <c r="G445" s="1178"/>
      <c r="H445" s="1178"/>
      <c r="I445" s="1178"/>
      <c r="J445" s="1205" t="s">
        <v>1272</v>
      </c>
      <c r="K445" s="1205"/>
      <c r="L445" s="1205"/>
      <c r="M445" s="1205"/>
      <c r="N445" s="1205"/>
      <c r="O445" s="1205"/>
      <c r="P445" s="1267" t="s">
        <v>1011</v>
      </c>
      <c r="Q445" s="1267"/>
      <c r="R445" s="1178" t="s">
        <v>966</v>
      </c>
      <c r="S445" s="1178"/>
      <c r="T445" s="1178"/>
      <c r="U445" s="1178"/>
      <c r="V445" s="1232"/>
    </row>
    <row r="446" spans="1:22" x14ac:dyDescent="0.15">
      <c r="B446" s="1231" t="s">
        <v>1273</v>
      </c>
      <c r="C446" s="1178"/>
      <c r="D446" s="1178"/>
      <c r="E446" s="1178"/>
      <c r="F446" s="1178"/>
      <c r="G446" s="1178"/>
      <c r="H446" s="1178"/>
      <c r="I446" s="1178"/>
      <c r="J446" s="1205" t="s">
        <v>1274</v>
      </c>
      <c r="K446" s="1205"/>
      <c r="L446" s="1205"/>
      <c r="M446" s="1205"/>
      <c r="N446" s="1205"/>
      <c r="O446" s="1205"/>
      <c r="P446" s="1267" t="s">
        <v>1011</v>
      </c>
      <c r="Q446" s="1267"/>
      <c r="R446" s="1178" t="s">
        <v>966</v>
      </c>
      <c r="S446" s="1178"/>
      <c r="T446" s="1178"/>
      <c r="U446" s="1178"/>
      <c r="V446" s="1232"/>
    </row>
    <row r="447" spans="1:22" x14ac:dyDescent="0.15">
      <c r="B447" s="1231" t="s">
        <v>1275</v>
      </c>
      <c r="C447" s="1178"/>
      <c r="D447" s="1178"/>
      <c r="E447" s="1178"/>
      <c r="F447" s="1178"/>
      <c r="G447" s="1178"/>
      <c r="H447" s="1178"/>
      <c r="I447" s="1178"/>
      <c r="J447" s="1205" t="s">
        <v>1276</v>
      </c>
      <c r="K447" s="1205"/>
      <c r="L447" s="1205"/>
      <c r="M447" s="1205"/>
      <c r="N447" s="1205"/>
      <c r="O447" s="1205"/>
      <c r="P447" s="1267" t="s">
        <v>1170</v>
      </c>
      <c r="Q447" s="1267"/>
      <c r="R447" s="1178" t="s">
        <v>966</v>
      </c>
      <c r="S447" s="1178"/>
      <c r="T447" s="1178"/>
      <c r="U447" s="1178"/>
      <c r="V447" s="1232"/>
    </row>
    <row r="448" spans="1:22" x14ac:dyDescent="0.15">
      <c r="B448" s="1231" t="s">
        <v>1277</v>
      </c>
      <c r="C448" s="1178"/>
      <c r="D448" s="1178"/>
      <c r="E448" s="1178"/>
      <c r="F448" s="1178"/>
      <c r="G448" s="1178"/>
      <c r="H448" s="1178"/>
      <c r="I448" s="1178"/>
      <c r="J448" s="1119" t="s">
        <v>1278</v>
      </c>
      <c r="K448" s="1120"/>
      <c r="L448" s="1121"/>
      <c r="M448" s="1271"/>
      <c r="N448" s="1271"/>
      <c r="O448" s="1271"/>
      <c r="P448" s="1267" t="s">
        <v>965</v>
      </c>
      <c r="Q448" s="1267"/>
      <c r="R448" s="1227"/>
      <c r="S448" s="1088"/>
      <c r="T448" s="1088"/>
      <c r="U448" s="1088"/>
      <c r="V448" s="1434"/>
    </row>
    <row r="449" spans="2:22" x14ac:dyDescent="0.15">
      <c r="B449" s="1231"/>
      <c r="C449" s="1178"/>
      <c r="D449" s="1178"/>
      <c r="E449" s="1178"/>
      <c r="F449" s="1178"/>
      <c r="G449" s="1178"/>
      <c r="H449" s="1178"/>
      <c r="I449" s="1178"/>
      <c r="J449" s="1119" t="s">
        <v>1279</v>
      </c>
      <c r="K449" s="1120"/>
      <c r="L449" s="1121"/>
      <c r="M449" s="1229"/>
      <c r="N449" s="1229"/>
      <c r="O449" s="1229"/>
      <c r="P449" s="1267"/>
      <c r="Q449" s="1267"/>
      <c r="R449" s="1132"/>
      <c r="S449" s="1060"/>
      <c r="T449" s="1060"/>
      <c r="U449" s="1060"/>
      <c r="V449" s="1133"/>
    </row>
    <row r="450" spans="2:22" x14ac:dyDescent="0.15">
      <c r="B450" s="1231" t="s">
        <v>1280</v>
      </c>
      <c r="C450" s="1178"/>
      <c r="D450" s="1178"/>
      <c r="E450" s="1178"/>
      <c r="F450" s="1178"/>
      <c r="G450" s="1178"/>
      <c r="H450" s="1178"/>
      <c r="I450" s="1178"/>
      <c r="J450" s="1205" t="s">
        <v>1281</v>
      </c>
      <c r="K450" s="1205"/>
      <c r="L450" s="1205"/>
      <c r="M450" s="1205"/>
      <c r="N450" s="1205"/>
      <c r="O450" s="1205"/>
      <c r="P450" s="1267" t="s">
        <v>965</v>
      </c>
      <c r="Q450" s="1267"/>
      <c r="R450" s="1178" t="s">
        <v>966</v>
      </c>
      <c r="S450" s="1178"/>
      <c r="T450" s="1178"/>
      <c r="U450" s="1178"/>
      <c r="V450" s="1232"/>
    </row>
    <row r="451" spans="2:22" x14ac:dyDescent="0.15">
      <c r="B451" s="1231" t="s">
        <v>1282</v>
      </c>
      <c r="C451" s="1178"/>
      <c r="D451" s="1178"/>
      <c r="E451" s="1178"/>
      <c r="F451" s="1178"/>
      <c r="G451" s="1178"/>
      <c r="H451" s="1178"/>
      <c r="I451" s="1178"/>
      <c r="J451" s="1205" t="s">
        <v>1283</v>
      </c>
      <c r="K451" s="1205"/>
      <c r="L451" s="1205"/>
      <c r="M451" s="1205"/>
      <c r="N451" s="1205"/>
      <c r="O451" s="1205"/>
      <c r="P451" s="1267" t="s">
        <v>965</v>
      </c>
      <c r="Q451" s="1267"/>
      <c r="R451" s="1178" t="s">
        <v>966</v>
      </c>
      <c r="S451" s="1178"/>
      <c r="T451" s="1178"/>
      <c r="U451" s="1178"/>
      <c r="V451" s="1232"/>
    </row>
    <row r="452" spans="2:22" x14ac:dyDescent="0.15">
      <c r="B452" s="1231" t="s">
        <v>1284</v>
      </c>
      <c r="C452" s="1178"/>
      <c r="D452" s="1178"/>
      <c r="E452" s="1178"/>
      <c r="F452" s="1178"/>
      <c r="G452" s="1178"/>
      <c r="H452" s="1178"/>
      <c r="I452" s="1178"/>
      <c r="J452" s="1205" t="s">
        <v>1285</v>
      </c>
      <c r="K452" s="1205"/>
      <c r="L452" s="1205"/>
      <c r="M452" s="1205"/>
      <c r="N452" s="1205"/>
      <c r="O452" s="1205"/>
      <c r="P452" s="1267" t="s">
        <v>965</v>
      </c>
      <c r="Q452" s="1267"/>
      <c r="R452" s="1178"/>
      <c r="S452" s="1178"/>
      <c r="T452" s="1178"/>
      <c r="U452" s="1178"/>
      <c r="V452" s="1232"/>
    </row>
    <row r="453" spans="2:22" x14ac:dyDescent="0.15">
      <c r="B453" s="1231" t="s">
        <v>1286</v>
      </c>
      <c r="C453" s="1178"/>
      <c r="D453" s="1178"/>
      <c r="E453" s="1178"/>
      <c r="F453" s="1178"/>
      <c r="G453" s="1178"/>
      <c r="H453" s="1178"/>
      <c r="I453" s="1178"/>
      <c r="J453" s="1205" t="s">
        <v>1287</v>
      </c>
      <c r="K453" s="1205"/>
      <c r="L453" s="1205"/>
      <c r="M453" s="1205"/>
      <c r="N453" s="1205"/>
      <c r="O453" s="1205"/>
      <c r="P453" s="1267" t="s">
        <v>965</v>
      </c>
      <c r="Q453" s="1267"/>
      <c r="R453" s="1178" t="s">
        <v>966</v>
      </c>
      <c r="S453" s="1178"/>
      <c r="T453" s="1178"/>
      <c r="U453" s="1178"/>
      <c r="V453" s="1232"/>
    </row>
    <row r="454" spans="2:22" x14ac:dyDescent="0.15">
      <c r="B454" s="1231" t="s">
        <v>1288</v>
      </c>
      <c r="C454" s="1178"/>
      <c r="D454" s="1178"/>
      <c r="E454" s="1178"/>
      <c r="F454" s="1178"/>
      <c r="G454" s="1178"/>
      <c r="H454" s="1178"/>
      <c r="I454" s="1178"/>
      <c r="J454" s="1205" t="s">
        <v>1289</v>
      </c>
      <c r="K454" s="1205"/>
      <c r="L454" s="1205"/>
      <c r="M454" s="1205"/>
      <c r="N454" s="1205"/>
      <c r="O454" s="1205"/>
      <c r="P454" s="1267" t="s">
        <v>965</v>
      </c>
      <c r="Q454" s="1267"/>
      <c r="R454" s="1178" t="s">
        <v>966</v>
      </c>
      <c r="S454" s="1178"/>
      <c r="T454" s="1178"/>
      <c r="U454" s="1178"/>
      <c r="V454" s="1232"/>
    </row>
    <row r="455" spans="2:22" x14ac:dyDescent="0.15">
      <c r="B455" s="1231" t="s">
        <v>1290</v>
      </c>
      <c r="C455" s="1178"/>
      <c r="D455" s="1178"/>
      <c r="E455" s="1178"/>
      <c r="F455" s="1178"/>
      <c r="G455" s="1178"/>
      <c r="H455" s="1178"/>
      <c r="I455" s="1178"/>
      <c r="J455" s="1205" t="s">
        <v>1291</v>
      </c>
      <c r="K455" s="1205"/>
      <c r="L455" s="1205"/>
      <c r="M455" s="1205"/>
      <c r="N455" s="1205"/>
      <c r="O455" s="1205"/>
      <c r="P455" s="1267" t="s">
        <v>965</v>
      </c>
      <c r="Q455" s="1267"/>
      <c r="R455" s="1178"/>
      <c r="S455" s="1178"/>
      <c r="T455" s="1178"/>
      <c r="U455" s="1178"/>
      <c r="V455" s="1232"/>
    </row>
    <row r="456" spans="2:22" x14ac:dyDescent="0.15">
      <c r="B456" s="1231" t="s">
        <v>1292</v>
      </c>
      <c r="C456" s="1178"/>
      <c r="D456" s="1178"/>
      <c r="E456" s="1178"/>
      <c r="F456" s="1178"/>
      <c r="G456" s="1178"/>
      <c r="H456" s="1178"/>
      <c r="I456" s="1178"/>
      <c r="J456" s="1090" t="s">
        <v>1293</v>
      </c>
      <c r="K456" s="1091"/>
      <c r="L456" s="1092"/>
      <c r="M456" s="1271"/>
      <c r="N456" s="1271"/>
      <c r="O456" s="1271"/>
      <c r="P456" s="1267" t="s">
        <v>838</v>
      </c>
      <c r="Q456" s="1267"/>
      <c r="R456" s="1227"/>
      <c r="S456" s="1088"/>
      <c r="T456" s="1088"/>
      <c r="U456" s="1088"/>
      <c r="V456" s="1434"/>
    </row>
    <row r="457" spans="2:22" ht="12.75" thickBot="1" x14ac:dyDescent="0.2">
      <c r="B457" s="1236"/>
      <c r="C457" s="1237"/>
      <c r="D457" s="1237"/>
      <c r="E457" s="1237"/>
      <c r="F457" s="1237"/>
      <c r="G457" s="1237"/>
      <c r="H457" s="1237"/>
      <c r="I457" s="1237"/>
      <c r="J457" s="1333" t="s">
        <v>1294</v>
      </c>
      <c r="K457" s="1334"/>
      <c r="L457" s="1336"/>
      <c r="M457" s="1322"/>
      <c r="N457" s="1322"/>
      <c r="O457" s="1322"/>
      <c r="P457" s="1253"/>
      <c r="Q457" s="1253"/>
      <c r="R457" s="1436"/>
      <c r="S457" s="1437"/>
      <c r="T457" s="1437"/>
      <c r="U457" s="1437"/>
      <c r="V457" s="1438"/>
    </row>
    <row r="458" spans="2:22" ht="12.75" thickTop="1" x14ac:dyDescent="0.15">
      <c r="B458" s="1228" t="s">
        <v>1295</v>
      </c>
      <c r="C458" s="1194"/>
      <c r="D458" s="1194"/>
      <c r="E458" s="1194"/>
      <c r="F458" s="1194"/>
      <c r="G458" s="1194"/>
      <c r="H458" s="1194"/>
      <c r="I458" s="1194"/>
      <c r="J458" s="1229" t="s">
        <v>1296</v>
      </c>
      <c r="K458" s="1229"/>
      <c r="L458" s="1229"/>
      <c r="M458" s="1229"/>
      <c r="N458" s="1229"/>
      <c r="O458" s="1229"/>
      <c r="P458" s="1247" t="s">
        <v>1297</v>
      </c>
      <c r="Q458" s="1247"/>
      <c r="R458" s="1194" t="s">
        <v>966</v>
      </c>
      <c r="S458" s="1194"/>
      <c r="T458" s="1194"/>
      <c r="U458" s="1194"/>
      <c r="V458" s="1230"/>
    </row>
    <row r="459" spans="2:22" x14ac:dyDescent="0.15">
      <c r="B459" s="1231" t="s">
        <v>1298</v>
      </c>
      <c r="C459" s="1178"/>
      <c r="D459" s="1178"/>
      <c r="E459" s="1178"/>
      <c r="F459" s="1178"/>
      <c r="G459" s="1178"/>
      <c r="H459" s="1178"/>
      <c r="I459" s="1178"/>
      <c r="J459" s="1205" t="s">
        <v>1299</v>
      </c>
      <c r="K459" s="1205"/>
      <c r="L459" s="1205"/>
      <c r="M459" s="1205"/>
      <c r="N459" s="1205"/>
      <c r="O459" s="1205"/>
      <c r="P459" s="1267" t="s">
        <v>1297</v>
      </c>
      <c r="Q459" s="1267"/>
      <c r="R459" s="1178" t="s">
        <v>966</v>
      </c>
      <c r="S459" s="1178"/>
      <c r="T459" s="1178"/>
      <c r="U459" s="1178"/>
      <c r="V459" s="1232"/>
    </row>
    <row r="460" spans="2:22" x14ac:dyDescent="0.15">
      <c r="B460" s="1231" t="s">
        <v>1300</v>
      </c>
      <c r="C460" s="1178"/>
      <c r="D460" s="1178"/>
      <c r="E460" s="1178"/>
      <c r="F460" s="1178"/>
      <c r="G460" s="1178"/>
      <c r="H460" s="1178"/>
      <c r="I460" s="1178"/>
      <c r="J460" s="1205" t="s">
        <v>1301</v>
      </c>
      <c r="K460" s="1205"/>
      <c r="L460" s="1205"/>
      <c r="M460" s="1205"/>
      <c r="N460" s="1205"/>
      <c r="O460" s="1205"/>
      <c r="P460" s="1267" t="s">
        <v>1302</v>
      </c>
      <c r="Q460" s="1267"/>
      <c r="R460" s="1178" t="s">
        <v>966</v>
      </c>
      <c r="S460" s="1178"/>
      <c r="T460" s="1178"/>
      <c r="U460" s="1178"/>
      <c r="V460" s="1232"/>
    </row>
    <row r="461" spans="2:22" x14ac:dyDescent="0.15">
      <c r="B461" s="1231" t="s">
        <v>1303</v>
      </c>
      <c r="C461" s="1178"/>
      <c r="D461" s="1178"/>
      <c r="E461" s="1178"/>
      <c r="F461" s="1178"/>
      <c r="G461" s="1178"/>
      <c r="H461" s="1178"/>
      <c r="I461" s="1178"/>
      <c r="J461" s="1090" t="s">
        <v>1304</v>
      </c>
      <c r="K461" s="1091"/>
      <c r="L461" s="1092"/>
      <c r="M461" s="1271"/>
      <c r="N461" s="1271"/>
      <c r="O461" s="1271"/>
      <c r="P461" s="1267" t="s">
        <v>838</v>
      </c>
      <c r="Q461" s="1267"/>
      <c r="R461" s="1227"/>
      <c r="S461" s="1088"/>
      <c r="T461" s="1088"/>
      <c r="U461" s="1088"/>
      <c r="V461" s="1434"/>
    </row>
    <row r="462" spans="2:22" ht="12.75" thickBot="1" x14ac:dyDescent="0.2">
      <c r="B462" s="1236"/>
      <c r="C462" s="1237"/>
      <c r="D462" s="1237"/>
      <c r="E462" s="1237"/>
      <c r="F462" s="1237"/>
      <c r="G462" s="1237"/>
      <c r="H462" s="1237"/>
      <c r="I462" s="1237"/>
      <c r="J462" s="1333" t="s">
        <v>1305</v>
      </c>
      <c r="K462" s="1334"/>
      <c r="L462" s="1336"/>
      <c r="M462" s="1322"/>
      <c r="N462" s="1322"/>
      <c r="O462" s="1322"/>
      <c r="P462" s="1253"/>
      <c r="Q462" s="1253"/>
      <c r="R462" s="1436"/>
      <c r="S462" s="1437"/>
      <c r="T462" s="1437"/>
      <c r="U462" s="1437"/>
      <c r="V462" s="1438"/>
    </row>
    <row r="463" spans="2:22" ht="12.75" thickTop="1" x14ac:dyDescent="0.15">
      <c r="B463" s="1228" t="s">
        <v>1306</v>
      </c>
      <c r="C463" s="1194"/>
      <c r="D463" s="1194"/>
      <c r="E463" s="1194"/>
      <c r="F463" s="1194"/>
      <c r="G463" s="1194"/>
      <c r="H463" s="1194"/>
      <c r="I463" s="1194"/>
      <c r="J463" s="1229" t="s">
        <v>1307</v>
      </c>
      <c r="K463" s="1229"/>
      <c r="L463" s="1229"/>
      <c r="M463" s="1229"/>
      <c r="N463" s="1229"/>
      <c r="O463" s="1229"/>
      <c r="P463" s="1247" t="s">
        <v>965</v>
      </c>
      <c r="Q463" s="1247"/>
      <c r="R463" s="1194" t="s">
        <v>966</v>
      </c>
      <c r="S463" s="1194"/>
      <c r="T463" s="1194"/>
      <c r="U463" s="1194"/>
      <c r="V463" s="1230"/>
    </row>
    <row r="464" spans="2:22" x14ac:dyDescent="0.15">
      <c r="B464" s="1231" t="s">
        <v>1308</v>
      </c>
      <c r="C464" s="1178"/>
      <c r="D464" s="1178"/>
      <c r="E464" s="1178"/>
      <c r="F464" s="1178"/>
      <c r="G464" s="1178"/>
      <c r="H464" s="1178"/>
      <c r="I464" s="1178"/>
      <c r="J464" s="1205" t="s">
        <v>1309</v>
      </c>
      <c r="K464" s="1205"/>
      <c r="L464" s="1205"/>
      <c r="M464" s="1205"/>
      <c r="N464" s="1205"/>
      <c r="O464" s="1205"/>
      <c r="P464" s="1267" t="s">
        <v>984</v>
      </c>
      <c r="Q464" s="1267"/>
      <c r="R464" s="1178" t="s">
        <v>966</v>
      </c>
      <c r="S464" s="1178"/>
      <c r="T464" s="1178"/>
      <c r="U464" s="1178"/>
      <c r="V464" s="1232"/>
    </row>
    <row r="465" spans="1:22" x14ac:dyDescent="0.15">
      <c r="B465" s="1231" t="s">
        <v>1020</v>
      </c>
      <c r="C465" s="1178"/>
      <c r="D465" s="1178"/>
      <c r="E465" s="1178"/>
      <c r="F465" s="1178"/>
      <c r="G465" s="1178"/>
      <c r="H465" s="1178"/>
      <c r="I465" s="1178"/>
      <c r="J465" s="1205" t="s">
        <v>1310</v>
      </c>
      <c r="K465" s="1205"/>
      <c r="L465" s="1205"/>
      <c r="M465" s="1205"/>
      <c r="N465" s="1205"/>
      <c r="O465" s="1205"/>
      <c r="P465" s="1267" t="s">
        <v>984</v>
      </c>
      <c r="Q465" s="1267"/>
      <c r="R465" s="1178" t="s">
        <v>966</v>
      </c>
      <c r="S465" s="1178"/>
      <c r="T465" s="1178"/>
      <c r="U465" s="1178"/>
      <c r="V465" s="1232"/>
    </row>
    <row r="466" spans="1:22" x14ac:dyDescent="0.15">
      <c r="B466" s="1231" t="s">
        <v>1311</v>
      </c>
      <c r="C466" s="1178"/>
      <c r="D466" s="1178"/>
      <c r="E466" s="1178"/>
      <c r="F466" s="1178"/>
      <c r="G466" s="1178"/>
      <c r="H466" s="1178"/>
      <c r="I466" s="1178"/>
      <c r="J466" s="1090" t="s">
        <v>1312</v>
      </c>
      <c r="K466" s="1091"/>
      <c r="L466" s="1092"/>
      <c r="M466" s="1271"/>
      <c r="N466" s="1271"/>
      <c r="O466" s="1271"/>
      <c r="P466" s="1267" t="s">
        <v>838</v>
      </c>
      <c r="Q466" s="1267"/>
      <c r="R466" s="1227"/>
      <c r="S466" s="1088"/>
      <c r="T466" s="1088"/>
      <c r="U466" s="1088"/>
      <c r="V466" s="1434"/>
    </row>
    <row r="467" spans="1:22" ht="12.75" thickBot="1" x14ac:dyDescent="0.2">
      <c r="B467" s="1236"/>
      <c r="C467" s="1237"/>
      <c r="D467" s="1237"/>
      <c r="E467" s="1237"/>
      <c r="F467" s="1237"/>
      <c r="G467" s="1237"/>
      <c r="H467" s="1237"/>
      <c r="I467" s="1237"/>
      <c r="J467" s="1333" t="s">
        <v>1313</v>
      </c>
      <c r="K467" s="1334"/>
      <c r="L467" s="1336"/>
      <c r="M467" s="1322"/>
      <c r="N467" s="1322"/>
      <c r="O467" s="1322"/>
      <c r="P467" s="1253"/>
      <c r="Q467" s="1253"/>
      <c r="R467" s="1436"/>
      <c r="S467" s="1437"/>
      <c r="T467" s="1437"/>
      <c r="U467" s="1437"/>
      <c r="V467" s="1438"/>
    </row>
    <row r="468" spans="1:22" ht="12.75" thickTop="1" x14ac:dyDescent="0.15">
      <c r="B468" s="1228" t="s">
        <v>972</v>
      </c>
      <c r="C468" s="1194"/>
      <c r="D468" s="1194"/>
      <c r="E468" s="1194"/>
      <c r="F468" s="1194"/>
      <c r="G468" s="1194"/>
      <c r="H468" s="1194"/>
      <c r="I468" s="1194"/>
      <c r="J468" s="1119" t="s">
        <v>1314</v>
      </c>
      <c r="K468" s="1120"/>
      <c r="L468" s="1121"/>
      <c r="M468" s="1134"/>
      <c r="N468" s="1134"/>
      <c r="O468" s="1134"/>
      <c r="P468" s="1247" t="s">
        <v>838</v>
      </c>
      <c r="Q468" s="1247"/>
      <c r="R468" s="1122"/>
      <c r="S468" s="1117"/>
      <c r="T468" s="1117"/>
      <c r="U468" s="1117"/>
      <c r="V468" s="1329"/>
    </row>
    <row r="469" spans="1:22" ht="12.75" thickBot="1" x14ac:dyDescent="0.2">
      <c r="B469" s="1419"/>
      <c r="C469" s="1198"/>
      <c r="D469" s="1198"/>
      <c r="E469" s="1198"/>
      <c r="F469" s="1198"/>
      <c r="G469" s="1198"/>
      <c r="H469" s="1198"/>
      <c r="I469" s="1198"/>
      <c r="J469" s="1439" t="s">
        <v>1315</v>
      </c>
      <c r="K469" s="1241"/>
      <c r="L469" s="1242"/>
      <c r="M469" s="1314"/>
      <c r="N469" s="1314"/>
      <c r="O469" s="1314"/>
      <c r="P469" s="1421"/>
      <c r="Q469" s="1421"/>
      <c r="R469" s="1181"/>
      <c r="S469" s="1180"/>
      <c r="T469" s="1180"/>
      <c r="U469" s="1180"/>
      <c r="V469" s="1309"/>
    </row>
    <row r="470" spans="1:22" x14ac:dyDescent="0.15">
      <c r="A470" s="370" t="s">
        <v>1316</v>
      </c>
    </row>
    <row r="472" spans="1:22" ht="12.75" thickBot="1" x14ac:dyDescent="0.2">
      <c r="A472" s="370" t="s">
        <v>1317</v>
      </c>
    </row>
    <row r="473" spans="1:22" x14ac:dyDescent="0.15">
      <c r="B473" s="1331" t="s">
        <v>959</v>
      </c>
      <c r="C473" s="1257"/>
      <c r="D473" s="1257"/>
      <c r="E473" s="1257"/>
      <c r="F473" s="1257"/>
      <c r="G473" s="1257"/>
      <c r="H473" s="1257"/>
      <c r="I473" s="1257"/>
      <c r="J473" s="1257" t="s">
        <v>960</v>
      </c>
      <c r="K473" s="1257"/>
      <c r="L473" s="1257"/>
      <c r="M473" s="1257" t="s">
        <v>961</v>
      </c>
      <c r="N473" s="1257"/>
      <c r="O473" s="1257"/>
      <c r="P473" s="1257" t="s">
        <v>962</v>
      </c>
      <c r="Q473" s="1257"/>
      <c r="R473" s="1257" t="s">
        <v>963</v>
      </c>
      <c r="S473" s="1257"/>
      <c r="T473" s="1257"/>
      <c r="U473" s="1257"/>
      <c r="V473" s="1325"/>
    </row>
    <row r="474" spans="1:22" x14ac:dyDescent="0.15">
      <c r="B474" s="1231" t="s">
        <v>1318</v>
      </c>
      <c r="C474" s="1178"/>
      <c r="D474" s="1178"/>
      <c r="E474" s="1178"/>
      <c r="F474" s="1178"/>
      <c r="G474" s="1178"/>
      <c r="H474" s="1178"/>
      <c r="I474" s="1178"/>
      <c r="J474" s="1205" t="s">
        <v>1253</v>
      </c>
      <c r="K474" s="1205"/>
      <c r="L474" s="1205"/>
      <c r="M474" s="1205"/>
      <c r="N474" s="1205"/>
      <c r="O474" s="1205"/>
      <c r="P474" s="1267" t="s">
        <v>1011</v>
      </c>
      <c r="Q474" s="1267"/>
      <c r="R474" s="1178" t="s">
        <v>966</v>
      </c>
      <c r="S474" s="1178"/>
      <c r="T474" s="1178"/>
      <c r="U474" s="1178"/>
      <c r="V474" s="1232"/>
    </row>
    <row r="475" spans="1:22" x14ac:dyDescent="0.15">
      <c r="B475" s="1231" t="s">
        <v>1319</v>
      </c>
      <c r="C475" s="1178"/>
      <c r="D475" s="1178"/>
      <c r="E475" s="1178"/>
      <c r="F475" s="1178"/>
      <c r="G475" s="1178"/>
      <c r="H475" s="1178"/>
      <c r="I475" s="1178"/>
      <c r="J475" s="1205" t="s">
        <v>1256</v>
      </c>
      <c r="K475" s="1205"/>
      <c r="L475" s="1205"/>
      <c r="M475" s="1205"/>
      <c r="N475" s="1205"/>
      <c r="O475" s="1205"/>
      <c r="P475" s="1267" t="s">
        <v>1011</v>
      </c>
      <c r="Q475" s="1267"/>
      <c r="R475" s="1178" t="s">
        <v>966</v>
      </c>
      <c r="S475" s="1178"/>
      <c r="T475" s="1178"/>
      <c r="U475" s="1178"/>
      <c r="V475" s="1232"/>
    </row>
    <row r="476" spans="1:22" x14ac:dyDescent="0.15">
      <c r="B476" s="1231" t="s">
        <v>1320</v>
      </c>
      <c r="C476" s="1178"/>
      <c r="D476" s="1178"/>
      <c r="E476" s="1178"/>
      <c r="F476" s="1178"/>
      <c r="G476" s="1178"/>
      <c r="H476" s="1178"/>
      <c r="I476" s="1178"/>
      <c r="J476" s="1205" t="s">
        <v>1258</v>
      </c>
      <c r="K476" s="1205"/>
      <c r="L476" s="1205"/>
      <c r="M476" s="1205"/>
      <c r="N476" s="1205"/>
      <c r="O476" s="1205"/>
      <c r="P476" s="1267" t="s">
        <v>1170</v>
      </c>
      <c r="Q476" s="1267"/>
      <c r="R476" s="1178" t="s">
        <v>966</v>
      </c>
      <c r="S476" s="1178"/>
      <c r="T476" s="1178"/>
      <c r="U476" s="1178"/>
      <c r="V476" s="1232"/>
    </row>
    <row r="477" spans="1:22" x14ac:dyDescent="0.15">
      <c r="B477" s="1231" t="s">
        <v>1321</v>
      </c>
      <c r="C477" s="1178"/>
      <c r="D477" s="1178"/>
      <c r="E477" s="1178"/>
      <c r="F477" s="1178"/>
      <c r="G477" s="1178"/>
      <c r="H477" s="1178"/>
      <c r="I477" s="1178"/>
      <c r="J477" s="1271" t="s">
        <v>1322</v>
      </c>
      <c r="K477" s="1271"/>
      <c r="L477" s="1271"/>
      <c r="M477" s="1271"/>
      <c r="N477" s="1271"/>
      <c r="O477" s="1271"/>
      <c r="P477" s="1267" t="s">
        <v>838</v>
      </c>
      <c r="Q477" s="1267"/>
      <c r="R477" s="1207"/>
      <c r="S477" s="1207"/>
      <c r="T477" s="1207"/>
      <c r="U477" s="1207"/>
      <c r="V477" s="1412"/>
    </row>
    <row r="478" spans="1:22" ht="12.75" thickBot="1" x14ac:dyDescent="0.2">
      <c r="B478" s="1236"/>
      <c r="C478" s="1237"/>
      <c r="D478" s="1237"/>
      <c r="E478" s="1237"/>
      <c r="F478" s="1237"/>
      <c r="G478" s="1237"/>
      <c r="H478" s="1237"/>
      <c r="I478" s="1237"/>
      <c r="J478" s="1322" t="s">
        <v>1262</v>
      </c>
      <c r="K478" s="1322"/>
      <c r="L478" s="1322"/>
      <c r="M478" s="1322"/>
      <c r="N478" s="1322"/>
      <c r="O478" s="1322"/>
      <c r="P478" s="1253"/>
      <c r="Q478" s="1253"/>
      <c r="R478" s="1431"/>
      <c r="S478" s="1431"/>
      <c r="T478" s="1431"/>
      <c r="U478" s="1431"/>
      <c r="V478" s="1432"/>
    </row>
    <row r="479" spans="1:22" ht="12.75" thickTop="1" x14ac:dyDescent="0.15">
      <c r="B479" s="1228" t="s">
        <v>1306</v>
      </c>
      <c r="C479" s="1194"/>
      <c r="D479" s="1194"/>
      <c r="E479" s="1194"/>
      <c r="F479" s="1194"/>
      <c r="G479" s="1194"/>
      <c r="H479" s="1194"/>
      <c r="I479" s="1194"/>
      <c r="J479" s="1441" t="s">
        <v>1323</v>
      </c>
      <c r="K479" s="1441"/>
      <c r="L479" s="1441"/>
      <c r="M479" s="1229"/>
      <c r="N479" s="1229"/>
      <c r="O479" s="1229"/>
      <c r="P479" s="1247" t="s">
        <v>965</v>
      </c>
      <c r="Q479" s="1247"/>
      <c r="R479" s="1194" t="s">
        <v>966</v>
      </c>
      <c r="S479" s="1194"/>
      <c r="T479" s="1194"/>
      <c r="U479" s="1194"/>
      <c r="V479" s="1230"/>
    </row>
    <row r="480" spans="1:22" x14ac:dyDescent="0.15">
      <c r="B480" s="1231" t="s">
        <v>1308</v>
      </c>
      <c r="C480" s="1178"/>
      <c r="D480" s="1178"/>
      <c r="E480" s="1178"/>
      <c r="F480" s="1178"/>
      <c r="G480" s="1178"/>
      <c r="H480" s="1178"/>
      <c r="I480" s="1178"/>
      <c r="J480" s="1440" t="s">
        <v>1324</v>
      </c>
      <c r="K480" s="1440"/>
      <c r="L480" s="1440"/>
      <c r="M480" s="1205"/>
      <c r="N480" s="1205"/>
      <c r="O480" s="1205"/>
      <c r="P480" s="1267" t="s">
        <v>984</v>
      </c>
      <c r="Q480" s="1267"/>
      <c r="R480" s="1178" t="s">
        <v>966</v>
      </c>
      <c r="S480" s="1178"/>
      <c r="T480" s="1178"/>
      <c r="U480" s="1178"/>
      <c r="V480" s="1232"/>
    </row>
    <row r="481" spans="1:22" x14ac:dyDescent="0.15">
      <c r="B481" s="1231" t="s">
        <v>1020</v>
      </c>
      <c r="C481" s="1178"/>
      <c r="D481" s="1178"/>
      <c r="E481" s="1178"/>
      <c r="F481" s="1178"/>
      <c r="G481" s="1178"/>
      <c r="H481" s="1178"/>
      <c r="I481" s="1178"/>
      <c r="J481" s="1440" t="s">
        <v>1325</v>
      </c>
      <c r="K481" s="1440"/>
      <c r="L481" s="1440"/>
      <c r="M481" s="1205"/>
      <c r="N481" s="1205"/>
      <c r="O481" s="1205"/>
      <c r="P481" s="1267" t="s">
        <v>984</v>
      </c>
      <c r="Q481" s="1267"/>
      <c r="R481" s="1178" t="s">
        <v>966</v>
      </c>
      <c r="S481" s="1178"/>
      <c r="T481" s="1178"/>
      <c r="U481" s="1178"/>
      <c r="V481" s="1232"/>
    </row>
    <row r="482" spans="1:22" x14ac:dyDescent="0.15">
      <c r="B482" s="1231" t="s">
        <v>1326</v>
      </c>
      <c r="C482" s="1178"/>
      <c r="D482" s="1178"/>
      <c r="E482" s="1178"/>
      <c r="F482" s="1178"/>
      <c r="G482" s="1178"/>
      <c r="H482" s="1178"/>
      <c r="I482" s="1178"/>
      <c r="J482" s="1445" t="s">
        <v>1269</v>
      </c>
      <c r="K482" s="1445"/>
      <c r="L482" s="1445"/>
      <c r="M482" s="1271"/>
      <c r="N482" s="1271"/>
      <c r="O482" s="1271"/>
      <c r="P482" s="1267" t="s">
        <v>838</v>
      </c>
      <c r="Q482" s="1267"/>
      <c r="R482" s="1207"/>
      <c r="S482" s="1207"/>
      <c r="T482" s="1207"/>
      <c r="U482" s="1207"/>
      <c r="V482" s="1412"/>
    </row>
    <row r="483" spans="1:22" ht="12.75" thickBot="1" x14ac:dyDescent="0.2">
      <c r="B483" s="1236"/>
      <c r="C483" s="1237"/>
      <c r="D483" s="1237"/>
      <c r="E483" s="1237"/>
      <c r="F483" s="1237"/>
      <c r="G483" s="1237"/>
      <c r="H483" s="1237"/>
      <c r="I483" s="1237"/>
      <c r="J483" s="1446" t="s">
        <v>1327</v>
      </c>
      <c r="K483" s="1446"/>
      <c r="L483" s="1446"/>
      <c r="M483" s="1322"/>
      <c r="N483" s="1322"/>
      <c r="O483" s="1322"/>
      <c r="P483" s="1253"/>
      <c r="Q483" s="1253"/>
      <c r="R483" s="1431"/>
      <c r="S483" s="1431"/>
      <c r="T483" s="1431"/>
      <c r="U483" s="1431"/>
      <c r="V483" s="1432"/>
    </row>
    <row r="484" spans="1:22" ht="13.5" thickTop="1" thickBot="1" x14ac:dyDescent="0.2">
      <c r="B484" s="1451" t="s">
        <v>972</v>
      </c>
      <c r="C484" s="1413"/>
      <c r="D484" s="1413"/>
      <c r="E484" s="1413"/>
      <c r="F484" s="1413"/>
      <c r="G484" s="1413"/>
      <c r="H484" s="1413"/>
      <c r="I484" s="1413"/>
      <c r="J484" s="1314" t="s">
        <v>1328</v>
      </c>
      <c r="K484" s="1314"/>
      <c r="L484" s="1314"/>
      <c r="M484" s="1314"/>
      <c r="N484" s="1314"/>
      <c r="O484" s="1314"/>
      <c r="P484" s="1452" t="s">
        <v>838</v>
      </c>
      <c r="Q484" s="1452"/>
      <c r="R484" s="1240"/>
      <c r="S484" s="1241"/>
      <c r="T484" s="1241"/>
      <c r="U484" s="1241"/>
      <c r="V484" s="1303"/>
    </row>
    <row r="485" spans="1:22" x14ac:dyDescent="0.15">
      <c r="A485" s="370" t="s">
        <v>1329</v>
      </c>
    </row>
    <row r="487" spans="1:22" x14ac:dyDescent="0.15">
      <c r="A487" s="370" t="s">
        <v>922</v>
      </c>
    </row>
    <row r="488" spans="1:22" x14ac:dyDescent="0.15">
      <c r="A488" s="370" t="s">
        <v>1330</v>
      </c>
    </row>
    <row r="489" spans="1:22" x14ac:dyDescent="0.15">
      <c r="A489" s="370" t="s">
        <v>1331</v>
      </c>
    </row>
    <row r="490" spans="1:22" ht="12.75" thickBot="1" x14ac:dyDescent="0.2">
      <c r="A490" s="370" t="s">
        <v>1332</v>
      </c>
    </row>
    <row r="491" spans="1:22" ht="12.75" thickBot="1" x14ac:dyDescent="0.2">
      <c r="B491" s="1331" t="s">
        <v>959</v>
      </c>
      <c r="C491" s="1257"/>
      <c r="D491" s="1257"/>
      <c r="E491" s="1257"/>
      <c r="F491" s="1257"/>
      <c r="G491" s="1257"/>
      <c r="H491" s="1257"/>
      <c r="I491" s="1257"/>
      <c r="J491" s="1257" t="s">
        <v>960</v>
      </c>
      <c r="K491" s="1257"/>
      <c r="L491" s="1257"/>
      <c r="M491" s="1257" t="s">
        <v>961</v>
      </c>
      <c r="N491" s="1257"/>
      <c r="O491" s="1257"/>
      <c r="P491" s="1257" t="s">
        <v>962</v>
      </c>
      <c r="Q491" s="1257"/>
      <c r="R491" s="1257" t="s">
        <v>963</v>
      </c>
      <c r="S491" s="1257"/>
      <c r="T491" s="1257"/>
      <c r="U491" s="1257"/>
      <c r="V491" s="1325"/>
    </row>
    <row r="492" spans="1:22" x14ac:dyDescent="0.15">
      <c r="B492" s="1453" t="s">
        <v>1333</v>
      </c>
      <c r="C492" s="1454"/>
      <c r="D492" s="1454"/>
      <c r="E492" s="1454"/>
      <c r="F492" s="1454"/>
      <c r="G492" s="1454"/>
      <c r="H492" s="1454"/>
      <c r="I492" s="1454"/>
      <c r="J492" s="1418" t="s">
        <v>837</v>
      </c>
      <c r="K492" s="1418"/>
      <c r="L492" s="1418"/>
      <c r="M492" s="1442">
        <v>918</v>
      </c>
      <c r="N492" s="1442"/>
      <c r="O492" s="1442"/>
      <c r="P492" s="1443" t="s">
        <v>1334</v>
      </c>
      <c r="Q492" s="1443"/>
      <c r="R492" s="1447" t="s">
        <v>1001</v>
      </c>
      <c r="S492" s="1447"/>
      <c r="T492" s="1447"/>
      <c r="U492" s="1447"/>
      <c r="V492" s="1448"/>
    </row>
    <row r="493" spans="1:22" x14ac:dyDescent="0.15">
      <c r="B493" s="1455"/>
      <c r="C493" s="1268"/>
      <c r="D493" s="1268"/>
      <c r="E493" s="1268"/>
      <c r="F493" s="1268"/>
      <c r="G493" s="1268"/>
      <c r="H493" s="1268"/>
      <c r="I493" s="1268"/>
      <c r="J493" s="1205"/>
      <c r="K493" s="1205"/>
      <c r="L493" s="1205"/>
      <c r="M493" s="1410"/>
      <c r="N493" s="1410"/>
      <c r="O493" s="1410"/>
      <c r="P493" s="1444"/>
      <c r="Q493" s="1444"/>
      <c r="R493" s="1407"/>
      <c r="S493" s="1407"/>
      <c r="T493" s="1407"/>
      <c r="U493" s="1407"/>
      <c r="V493" s="1449"/>
    </row>
    <row r="494" spans="1:22" ht="12.75" thickBot="1" x14ac:dyDescent="0.2">
      <c r="B494" s="1236" t="s">
        <v>1002</v>
      </c>
      <c r="C494" s="1237"/>
      <c r="D494" s="1237"/>
      <c r="E494" s="1237"/>
      <c r="F494" s="1237"/>
      <c r="G494" s="1237"/>
      <c r="H494" s="1237"/>
      <c r="I494" s="1237"/>
      <c r="J494" s="1206" t="s">
        <v>843</v>
      </c>
      <c r="K494" s="1206"/>
      <c r="L494" s="1206"/>
      <c r="M494" s="1237"/>
      <c r="N494" s="1237"/>
      <c r="O494" s="1237"/>
      <c r="P494" s="1253" t="s">
        <v>979</v>
      </c>
      <c r="Q494" s="1253"/>
      <c r="R494" s="1237" t="s">
        <v>966</v>
      </c>
      <c r="S494" s="1237"/>
      <c r="T494" s="1237"/>
      <c r="U494" s="1237"/>
      <c r="V494" s="1238"/>
    </row>
    <row r="495" spans="1:22" ht="13.5" thickTop="1" thickBot="1" x14ac:dyDescent="0.2">
      <c r="B495" s="1248" t="s">
        <v>1003</v>
      </c>
      <c r="C495" s="1249"/>
      <c r="D495" s="1249"/>
      <c r="E495" s="1249"/>
      <c r="F495" s="1249"/>
      <c r="G495" s="1249"/>
      <c r="H495" s="1249"/>
      <c r="I495" s="1249"/>
      <c r="J495" s="1254" t="s">
        <v>995</v>
      </c>
      <c r="K495" s="1254"/>
      <c r="L495" s="1254"/>
      <c r="M495" s="1249"/>
      <c r="N495" s="1249"/>
      <c r="O495" s="1249"/>
      <c r="P495" s="1255" t="s">
        <v>838</v>
      </c>
      <c r="Q495" s="1255"/>
      <c r="R495" s="1250"/>
      <c r="S495" s="1216"/>
      <c r="T495" s="1216"/>
      <c r="U495" s="1216"/>
      <c r="V495" s="1450"/>
    </row>
    <row r="496" spans="1:22" x14ac:dyDescent="0.15">
      <c r="A496" s="370" t="s">
        <v>1335</v>
      </c>
    </row>
    <row r="498" spans="1:22" ht="12.75" thickBot="1" x14ac:dyDescent="0.2">
      <c r="A498" s="370" t="s">
        <v>1336</v>
      </c>
    </row>
    <row r="499" spans="1:22" ht="12.75" thickBot="1" x14ac:dyDescent="0.2">
      <c r="B499" s="1191" t="s">
        <v>959</v>
      </c>
      <c r="C499" s="1055"/>
      <c r="D499" s="1055"/>
      <c r="E499" s="1055"/>
      <c r="F499" s="1055"/>
      <c r="G499" s="1055"/>
      <c r="H499" s="1055"/>
      <c r="I499" s="1055"/>
      <c r="J499" s="1055" t="s">
        <v>960</v>
      </c>
      <c r="K499" s="1055"/>
      <c r="L499" s="1055"/>
      <c r="M499" s="1055" t="s">
        <v>961</v>
      </c>
      <c r="N499" s="1055"/>
      <c r="O499" s="1055"/>
      <c r="P499" s="1055" t="s">
        <v>962</v>
      </c>
      <c r="Q499" s="1055"/>
      <c r="R499" s="1055" t="s">
        <v>963</v>
      </c>
      <c r="S499" s="1055"/>
      <c r="T499" s="1055"/>
      <c r="U499" s="1055"/>
      <c r="V499" s="1058"/>
    </row>
    <row r="500" spans="1:22" x14ac:dyDescent="0.15">
      <c r="B500" s="1423" t="s">
        <v>1337</v>
      </c>
      <c r="C500" s="1179"/>
      <c r="D500" s="1179"/>
      <c r="E500" s="1179"/>
      <c r="F500" s="1179"/>
      <c r="G500" s="1179"/>
      <c r="H500" s="1179"/>
      <c r="I500" s="1179"/>
      <c r="J500" s="1418" t="s">
        <v>837</v>
      </c>
      <c r="K500" s="1418"/>
      <c r="L500" s="1418"/>
      <c r="M500" s="1418" t="s">
        <v>1338</v>
      </c>
      <c r="N500" s="1418"/>
      <c r="O500" s="1418"/>
      <c r="P500" s="1404" t="s">
        <v>1339</v>
      </c>
      <c r="Q500" s="1404"/>
      <c r="R500" s="1179" t="s">
        <v>966</v>
      </c>
      <c r="S500" s="1179"/>
      <c r="T500" s="1179"/>
      <c r="U500" s="1179"/>
      <c r="V500" s="1415"/>
    </row>
    <row r="501" spans="1:22" ht="12.75" thickBot="1" x14ac:dyDescent="0.2">
      <c r="B501" s="1236" t="s">
        <v>1340</v>
      </c>
      <c r="C501" s="1237"/>
      <c r="D501" s="1237"/>
      <c r="E501" s="1237"/>
      <c r="F501" s="1237"/>
      <c r="G501" s="1237"/>
      <c r="H501" s="1237"/>
      <c r="I501" s="1237"/>
      <c r="J501" s="1206" t="s">
        <v>843</v>
      </c>
      <c r="K501" s="1206"/>
      <c r="L501" s="1206"/>
      <c r="M501" s="1206"/>
      <c r="N501" s="1206"/>
      <c r="O501" s="1206"/>
      <c r="P501" s="1253" t="s">
        <v>1341</v>
      </c>
      <c r="Q501" s="1253"/>
      <c r="R501" s="1237" t="s">
        <v>966</v>
      </c>
      <c r="S501" s="1237"/>
      <c r="T501" s="1237"/>
      <c r="U501" s="1237"/>
      <c r="V501" s="1238"/>
    </row>
    <row r="502" spans="1:22" ht="13.5" thickTop="1" thickBot="1" x14ac:dyDescent="0.2">
      <c r="B502" s="1451" t="s">
        <v>1342</v>
      </c>
      <c r="C502" s="1413"/>
      <c r="D502" s="1413"/>
      <c r="E502" s="1413"/>
      <c r="F502" s="1413"/>
      <c r="G502" s="1413"/>
      <c r="H502" s="1413"/>
      <c r="I502" s="1413"/>
      <c r="J502" s="1314" t="s">
        <v>995</v>
      </c>
      <c r="K502" s="1314"/>
      <c r="L502" s="1314"/>
      <c r="M502" s="1314"/>
      <c r="N502" s="1314"/>
      <c r="O502" s="1314"/>
      <c r="P502" s="1452" t="s">
        <v>838</v>
      </c>
      <c r="Q502" s="1452"/>
      <c r="R502" s="1413"/>
      <c r="S502" s="1413"/>
      <c r="T502" s="1413"/>
      <c r="U502" s="1413"/>
      <c r="V502" s="1414"/>
    </row>
    <row r="503" spans="1:22" x14ac:dyDescent="0.15">
      <c r="A503" s="370" t="s">
        <v>1343</v>
      </c>
    </row>
    <row r="505" spans="1:22" s="449" customFormat="1" x14ac:dyDescent="0.15">
      <c r="A505" s="449" t="s">
        <v>1344</v>
      </c>
    </row>
    <row r="506" spans="1:22" s="449" customFormat="1" x14ac:dyDescent="0.15">
      <c r="A506" s="449" t="s">
        <v>1345</v>
      </c>
    </row>
    <row r="507" spans="1:22" s="449" customFormat="1" x14ac:dyDescent="0.15">
      <c r="A507" s="449" t="s">
        <v>1346</v>
      </c>
    </row>
    <row r="508" spans="1:22" s="449" customFormat="1" x14ac:dyDescent="0.15">
      <c r="A508" s="449" t="s">
        <v>1347</v>
      </c>
    </row>
    <row r="509" spans="1:22" s="449" customFormat="1" ht="12.75" thickBot="1" x14ac:dyDescent="0.2">
      <c r="A509" s="449" t="s">
        <v>1348</v>
      </c>
    </row>
    <row r="510" spans="1:22" s="449" customFormat="1" ht="12.75" thickBot="1" x14ac:dyDescent="0.2">
      <c r="B510" s="1463" t="s">
        <v>959</v>
      </c>
      <c r="C510" s="1456"/>
      <c r="D510" s="1456"/>
      <c r="E510" s="1456"/>
      <c r="F510" s="1456"/>
      <c r="G510" s="1456"/>
      <c r="H510" s="1456"/>
      <c r="I510" s="1456"/>
      <c r="J510" s="1456" t="s">
        <v>960</v>
      </c>
      <c r="K510" s="1456"/>
      <c r="L510" s="1456"/>
      <c r="M510" s="1456" t="s">
        <v>961</v>
      </c>
      <c r="N510" s="1456"/>
      <c r="O510" s="1456"/>
      <c r="P510" s="1456" t="s">
        <v>962</v>
      </c>
      <c r="Q510" s="1456"/>
      <c r="R510" s="1456" t="s">
        <v>963</v>
      </c>
      <c r="S510" s="1456"/>
      <c r="T510" s="1456"/>
      <c r="U510" s="1456"/>
      <c r="V510" s="1457"/>
    </row>
    <row r="511" spans="1:22" s="449" customFormat="1" x14ac:dyDescent="0.15">
      <c r="B511" s="1458" t="s">
        <v>1349</v>
      </c>
      <c r="C511" s="1459"/>
      <c r="D511" s="1459"/>
      <c r="E511" s="1459"/>
      <c r="F511" s="1459"/>
      <c r="G511" s="1459"/>
      <c r="H511" s="1459"/>
      <c r="I511" s="1459"/>
      <c r="J511" s="1460" t="s">
        <v>1350</v>
      </c>
      <c r="K511" s="1460"/>
      <c r="L511" s="1460"/>
      <c r="M511" s="1460"/>
      <c r="N511" s="1460"/>
      <c r="O511" s="1460"/>
      <c r="P511" s="1461" t="s">
        <v>1351</v>
      </c>
      <c r="Q511" s="1461"/>
      <c r="R511" s="1459" t="s">
        <v>966</v>
      </c>
      <c r="S511" s="1459"/>
      <c r="T511" s="1459"/>
      <c r="U511" s="1459"/>
      <c r="V511" s="1462"/>
    </row>
    <row r="512" spans="1:22" s="449" customFormat="1" x14ac:dyDescent="0.15">
      <c r="B512" s="1471" t="s">
        <v>1352</v>
      </c>
      <c r="C512" s="1469"/>
      <c r="D512" s="1469"/>
      <c r="E512" s="1469"/>
      <c r="F512" s="1469"/>
      <c r="G512" s="1469"/>
      <c r="H512" s="1469"/>
      <c r="I512" s="1469"/>
      <c r="J512" s="1472" t="s">
        <v>843</v>
      </c>
      <c r="K512" s="1472"/>
      <c r="L512" s="1472"/>
      <c r="M512" s="1472"/>
      <c r="N512" s="1472"/>
      <c r="O512" s="1472"/>
      <c r="P512" s="1473" t="s">
        <v>1351</v>
      </c>
      <c r="Q512" s="1473"/>
      <c r="R512" s="1469" t="s">
        <v>966</v>
      </c>
      <c r="S512" s="1469"/>
      <c r="T512" s="1469"/>
      <c r="U512" s="1469"/>
      <c r="V512" s="1470"/>
    </row>
    <row r="513" spans="2:22" s="449" customFormat="1" x14ac:dyDescent="0.15">
      <c r="B513" s="1471" t="s">
        <v>1353</v>
      </c>
      <c r="C513" s="1469"/>
      <c r="D513" s="1469"/>
      <c r="E513" s="1469"/>
      <c r="F513" s="1469"/>
      <c r="G513" s="1469"/>
      <c r="H513" s="1469"/>
      <c r="I513" s="1469"/>
      <c r="J513" s="1472" t="s">
        <v>1354</v>
      </c>
      <c r="K513" s="1472"/>
      <c r="L513" s="1472"/>
      <c r="M513" s="1472"/>
      <c r="N513" s="1472"/>
      <c r="O513" s="1472"/>
      <c r="P513" s="1473" t="s">
        <v>1355</v>
      </c>
      <c r="Q513" s="1473"/>
      <c r="R513" s="1469" t="s">
        <v>966</v>
      </c>
      <c r="S513" s="1469"/>
      <c r="T513" s="1469"/>
      <c r="U513" s="1469"/>
      <c r="V513" s="1470"/>
    </row>
    <row r="514" spans="2:22" s="449" customFormat="1" ht="12.75" thickBot="1" x14ac:dyDescent="0.2">
      <c r="B514" s="1466" t="s">
        <v>1356</v>
      </c>
      <c r="C514" s="1464"/>
      <c r="D514" s="1464"/>
      <c r="E514" s="1464"/>
      <c r="F514" s="1464"/>
      <c r="G514" s="1464"/>
      <c r="H514" s="1464"/>
      <c r="I514" s="1464"/>
      <c r="J514" s="1467" t="s">
        <v>1357</v>
      </c>
      <c r="K514" s="1467"/>
      <c r="L514" s="1467"/>
      <c r="M514" s="1467"/>
      <c r="N514" s="1467"/>
      <c r="O514" s="1467"/>
      <c r="P514" s="1468" t="s">
        <v>1358</v>
      </c>
      <c r="Q514" s="1468"/>
      <c r="R514" s="1464"/>
      <c r="S514" s="1464"/>
      <c r="T514" s="1464"/>
      <c r="U514" s="1464"/>
      <c r="V514" s="1465"/>
    </row>
    <row r="515" spans="2:22" s="449" customFormat="1" ht="12.75" thickTop="1" x14ac:dyDescent="0.15">
      <c r="B515" s="1458" t="s">
        <v>1359</v>
      </c>
      <c r="C515" s="1459"/>
      <c r="D515" s="1459"/>
      <c r="E515" s="1459"/>
      <c r="F515" s="1459"/>
      <c r="G515" s="1459"/>
      <c r="H515" s="1459"/>
      <c r="I515" s="1459"/>
      <c r="J515" s="1460" t="s">
        <v>851</v>
      </c>
      <c r="K515" s="1460"/>
      <c r="L515" s="1460"/>
      <c r="M515" s="1460"/>
      <c r="N515" s="1460"/>
      <c r="O515" s="1460"/>
      <c r="P515" s="1461" t="s">
        <v>1360</v>
      </c>
      <c r="Q515" s="1461"/>
      <c r="R515" s="1459" t="s">
        <v>966</v>
      </c>
      <c r="S515" s="1459"/>
      <c r="T515" s="1459"/>
      <c r="U515" s="1459"/>
      <c r="V515" s="1462"/>
    </row>
    <row r="516" spans="2:22" s="449" customFormat="1" x14ac:dyDescent="0.15">
      <c r="B516" s="1471" t="s">
        <v>1361</v>
      </c>
      <c r="C516" s="1469"/>
      <c r="D516" s="1469"/>
      <c r="E516" s="1469"/>
      <c r="F516" s="1469"/>
      <c r="G516" s="1469"/>
      <c r="H516" s="1469"/>
      <c r="I516" s="1469"/>
      <c r="J516" s="1472" t="s">
        <v>1362</v>
      </c>
      <c r="K516" s="1472"/>
      <c r="L516" s="1472"/>
      <c r="M516" s="1472"/>
      <c r="N516" s="1472"/>
      <c r="O516" s="1472"/>
      <c r="P516" s="1473" t="s">
        <v>1360</v>
      </c>
      <c r="Q516" s="1473"/>
      <c r="R516" s="1469" t="s">
        <v>966</v>
      </c>
      <c r="S516" s="1469"/>
      <c r="T516" s="1469"/>
      <c r="U516" s="1469"/>
      <c r="V516" s="1470"/>
    </row>
    <row r="517" spans="2:22" s="449" customFormat="1" x14ac:dyDescent="0.15">
      <c r="B517" s="1471" t="s">
        <v>1363</v>
      </c>
      <c r="C517" s="1469"/>
      <c r="D517" s="1469"/>
      <c r="E517" s="1469"/>
      <c r="F517" s="1469"/>
      <c r="G517" s="1469"/>
      <c r="H517" s="1469"/>
      <c r="I517" s="1469"/>
      <c r="J517" s="1472" t="s">
        <v>1364</v>
      </c>
      <c r="K517" s="1472"/>
      <c r="L517" s="1472"/>
      <c r="M517" s="1472"/>
      <c r="N517" s="1472"/>
      <c r="O517" s="1472"/>
      <c r="P517" s="1473" t="s">
        <v>1365</v>
      </c>
      <c r="Q517" s="1473"/>
      <c r="R517" s="1469" t="s">
        <v>966</v>
      </c>
      <c r="S517" s="1469"/>
      <c r="T517" s="1469"/>
      <c r="U517" s="1469"/>
      <c r="V517" s="1470"/>
    </row>
    <row r="518" spans="2:22" s="449" customFormat="1" ht="12.75" thickBot="1" x14ac:dyDescent="0.2">
      <c r="B518" s="1466" t="s">
        <v>1366</v>
      </c>
      <c r="C518" s="1464"/>
      <c r="D518" s="1464"/>
      <c r="E518" s="1464"/>
      <c r="F518" s="1464"/>
      <c r="G518" s="1464"/>
      <c r="H518" s="1464"/>
      <c r="I518" s="1464"/>
      <c r="J518" s="1467" t="s">
        <v>1367</v>
      </c>
      <c r="K518" s="1467"/>
      <c r="L518" s="1467"/>
      <c r="M518" s="1467"/>
      <c r="N518" s="1467"/>
      <c r="O518" s="1467"/>
      <c r="P518" s="1468" t="s">
        <v>1358</v>
      </c>
      <c r="Q518" s="1468"/>
      <c r="R518" s="1464"/>
      <c r="S518" s="1464"/>
      <c r="T518" s="1464"/>
      <c r="U518" s="1464"/>
      <c r="V518" s="1465"/>
    </row>
    <row r="519" spans="2:22" s="449" customFormat="1" ht="25.5" customHeight="1" thickTop="1" x14ac:dyDescent="0.15">
      <c r="B519" s="1458" t="s">
        <v>1368</v>
      </c>
      <c r="C519" s="1459"/>
      <c r="D519" s="1459"/>
      <c r="E519" s="1459"/>
      <c r="F519" s="1459"/>
      <c r="G519" s="1459"/>
      <c r="H519" s="1459"/>
      <c r="I519" s="1459"/>
      <c r="J519" s="1460" t="s">
        <v>1369</v>
      </c>
      <c r="K519" s="1460"/>
      <c r="L519" s="1460"/>
      <c r="M519" s="1460"/>
      <c r="N519" s="1460"/>
      <c r="O519" s="1460"/>
      <c r="P519" s="1461" t="s">
        <v>1365</v>
      </c>
      <c r="Q519" s="1461"/>
      <c r="R519" s="1459" t="s">
        <v>966</v>
      </c>
      <c r="S519" s="1459"/>
      <c r="T519" s="1459"/>
      <c r="U519" s="1459"/>
      <c r="V519" s="1462"/>
    </row>
    <row r="520" spans="2:22" s="449" customFormat="1" x14ac:dyDescent="0.15">
      <c r="B520" s="1471" t="s">
        <v>1370</v>
      </c>
      <c r="C520" s="1469"/>
      <c r="D520" s="1469"/>
      <c r="E520" s="1469"/>
      <c r="F520" s="1469"/>
      <c r="G520" s="1469"/>
      <c r="H520" s="1469"/>
      <c r="I520" s="1469"/>
      <c r="J520" s="1472" t="s">
        <v>1371</v>
      </c>
      <c r="K520" s="1472"/>
      <c r="L520" s="1472"/>
      <c r="M520" s="1472"/>
      <c r="N520" s="1472"/>
      <c r="O520" s="1472"/>
      <c r="P520" s="1473" t="s">
        <v>1365</v>
      </c>
      <c r="Q520" s="1473"/>
      <c r="R520" s="1469" t="s">
        <v>966</v>
      </c>
      <c r="S520" s="1469"/>
      <c r="T520" s="1469"/>
      <c r="U520" s="1469"/>
      <c r="V520" s="1470"/>
    </row>
    <row r="521" spans="2:22" s="449" customFormat="1" x14ac:dyDescent="0.15">
      <c r="B521" s="1471" t="s">
        <v>1372</v>
      </c>
      <c r="C521" s="1469"/>
      <c r="D521" s="1469"/>
      <c r="E521" s="1469"/>
      <c r="F521" s="1469"/>
      <c r="G521" s="1469"/>
      <c r="H521" s="1469"/>
      <c r="I521" s="1469"/>
      <c r="J521" s="1472" t="s">
        <v>1373</v>
      </c>
      <c r="K521" s="1472"/>
      <c r="L521" s="1472"/>
      <c r="M521" s="1472"/>
      <c r="N521" s="1472"/>
      <c r="O521" s="1472"/>
      <c r="P521" s="1473" t="s">
        <v>1360</v>
      </c>
      <c r="Q521" s="1473"/>
      <c r="R521" s="1469" t="s">
        <v>966</v>
      </c>
      <c r="S521" s="1469"/>
      <c r="T521" s="1469"/>
      <c r="U521" s="1469"/>
      <c r="V521" s="1470"/>
    </row>
    <row r="522" spans="2:22" s="449" customFormat="1" ht="12.75" thickBot="1" x14ac:dyDescent="0.2">
      <c r="B522" s="1466" t="s">
        <v>1374</v>
      </c>
      <c r="C522" s="1464"/>
      <c r="D522" s="1464"/>
      <c r="E522" s="1464"/>
      <c r="F522" s="1464"/>
      <c r="G522" s="1464"/>
      <c r="H522" s="1464"/>
      <c r="I522" s="1464"/>
      <c r="J522" s="1467" t="s">
        <v>1375</v>
      </c>
      <c r="K522" s="1467"/>
      <c r="L522" s="1467"/>
      <c r="M522" s="1467"/>
      <c r="N522" s="1467"/>
      <c r="O522" s="1467"/>
      <c r="P522" s="1468" t="s">
        <v>1358</v>
      </c>
      <c r="Q522" s="1468"/>
      <c r="R522" s="1464"/>
      <c r="S522" s="1464"/>
      <c r="T522" s="1464"/>
      <c r="U522" s="1464"/>
      <c r="V522" s="1465"/>
    </row>
    <row r="523" spans="2:22" s="449" customFormat="1" ht="24.75" customHeight="1" thickTop="1" x14ac:dyDescent="0.15">
      <c r="B523" s="1458" t="s">
        <v>1376</v>
      </c>
      <c r="C523" s="1459"/>
      <c r="D523" s="1459"/>
      <c r="E523" s="1459"/>
      <c r="F523" s="1459"/>
      <c r="G523" s="1459"/>
      <c r="H523" s="1459"/>
      <c r="I523" s="1459"/>
      <c r="J523" s="1460" t="s">
        <v>1377</v>
      </c>
      <c r="K523" s="1460"/>
      <c r="L523" s="1460"/>
      <c r="M523" s="1460"/>
      <c r="N523" s="1460"/>
      <c r="O523" s="1460"/>
      <c r="P523" s="1461" t="s">
        <v>1365</v>
      </c>
      <c r="Q523" s="1461"/>
      <c r="R523" s="1459" t="s">
        <v>966</v>
      </c>
      <c r="S523" s="1459"/>
      <c r="T523" s="1459"/>
      <c r="U523" s="1459"/>
      <c r="V523" s="1462"/>
    </row>
    <row r="524" spans="2:22" s="449" customFormat="1" x14ac:dyDescent="0.15">
      <c r="B524" s="1471" t="s">
        <v>1378</v>
      </c>
      <c r="C524" s="1469"/>
      <c r="D524" s="1469"/>
      <c r="E524" s="1469"/>
      <c r="F524" s="1469"/>
      <c r="G524" s="1469"/>
      <c r="H524" s="1469"/>
      <c r="I524" s="1469"/>
      <c r="J524" s="1472" t="s">
        <v>1379</v>
      </c>
      <c r="K524" s="1472"/>
      <c r="L524" s="1472"/>
      <c r="M524" s="1472"/>
      <c r="N524" s="1472"/>
      <c r="O524" s="1472"/>
      <c r="P524" s="1473" t="s">
        <v>1365</v>
      </c>
      <c r="Q524" s="1473"/>
      <c r="R524" s="1469" t="s">
        <v>966</v>
      </c>
      <c r="S524" s="1469"/>
      <c r="T524" s="1469"/>
      <c r="U524" s="1469"/>
      <c r="V524" s="1470"/>
    </row>
    <row r="525" spans="2:22" s="449" customFormat="1" x14ac:dyDescent="0.15">
      <c r="B525" s="1471" t="s">
        <v>1359</v>
      </c>
      <c r="C525" s="1469"/>
      <c r="D525" s="1469"/>
      <c r="E525" s="1469"/>
      <c r="F525" s="1469"/>
      <c r="G525" s="1469"/>
      <c r="H525" s="1469"/>
      <c r="I525" s="1469"/>
      <c r="J525" s="1472" t="s">
        <v>1380</v>
      </c>
      <c r="K525" s="1472"/>
      <c r="L525" s="1472"/>
      <c r="M525" s="1472"/>
      <c r="N525" s="1472"/>
      <c r="O525" s="1472"/>
      <c r="P525" s="1473" t="s">
        <v>1360</v>
      </c>
      <c r="Q525" s="1473"/>
      <c r="R525" s="1469" t="s">
        <v>966</v>
      </c>
      <c r="S525" s="1469"/>
      <c r="T525" s="1469"/>
      <c r="U525" s="1469"/>
      <c r="V525" s="1470"/>
    </row>
    <row r="526" spans="2:22" s="449" customFormat="1" ht="12.75" thickBot="1" x14ac:dyDescent="0.2">
      <c r="B526" s="1466" t="s">
        <v>1381</v>
      </c>
      <c r="C526" s="1464"/>
      <c r="D526" s="1464"/>
      <c r="E526" s="1464"/>
      <c r="F526" s="1464"/>
      <c r="G526" s="1464"/>
      <c r="H526" s="1464"/>
      <c r="I526" s="1464"/>
      <c r="J526" s="1467" t="s">
        <v>1382</v>
      </c>
      <c r="K526" s="1467"/>
      <c r="L526" s="1467"/>
      <c r="M526" s="1467"/>
      <c r="N526" s="1467"/>
      <c r="O526" s="1467"/>
      <c r="P526" s="1468" t="s">
        <v>1358</v>
      </c>
      <c r="Q526" s="1468"/>
      <c r="R526" s="1464" t="s">
        <v>966</v>
      </c>
      <c r="S526" s="1464"/>
      <c r="T526" s="1464"/>
      <c r="U526" s="1464"/>
      <c r="V526" s="1465"/>
    </row>
    <row r="527" spans="2:22" s="449" customFormat="1" ht="13.5" thickTop="1" thickBot="1" x14ac:dyDescent="0.2">
      <c r="B527" s="1474" t="s">
        <v>1383</v>
      </c>
      <c r="C527" s="1475"/>
      <c r="D527" s="1475"/>
      <c r="E527" s="1475"/>
      <c r="F527" s="1475"/>
      <c r="G527" s="1475"/>
      <c r="H527" s="1475"/>
      <c r="I527" s="1475"/>
      <c r="J527" s="1476" t="s">
        <v>1384</v>
      </c>
      <c r="K527" s="1476"/>
      <c r="L527" s="1476"/>
      <c r="M527" s="1476"/>
      <c r="N527" s="1476"/>
      <c r="O527" s="1476"/>
      <c r="P527" s="1477" t="s">
        <v>1358</v>
      </c>
      <c r="Q527" s="1477"/>
      <c r="R527" s="1475"/>
      <c r="S527" s="1475"/>
      <c r="T527" s="1475"/>
      <c r="U527" s="1475"/>
      <c r="V527" s="1478"/>
    </row>
    <row r="528" spans="2:22" s="449" customFormat="1" x14ac:dyDescent="0.15"/>
    <row r="529" spans="1:22" s="449" customFormat="1" x14ac:dyDescent="0.15">
      <c r="A529" s="449" t="s">
        <v>1385</v>
      </c>
    </row>
    <row r="530" spans="1:22" s="449" customFormat="1" ht="12.75" thickBot="1" x14ac:dyDescent="0.2">
      <c r="A530" s="449" t="s">
        <v>1332</v>
      </c>
    </row>
    <row r="531" spans="1:22" s="449" customFormat="1" ht="12.75" thickBot="1" x14ac:dyDescent="0.2">
      <c r="B531" s="1520" t="s">
        <v>959</v>
      </c>
      <c r="C531" s="1499"/>
      <c r="D531" s="1499"/>
      <c r="E531" s="1499"/>
      <c r="F531" s="1499"/>
      <c r="G531" s="1499"/>
      <c r="H531" s="1499"/>
      <c r="I531" s="1521"/>
      <c r="J531" s="1522" t="s">
        <v>960</v>
      </c>
      <c r="K531" s="1499"/>
      <c r="L531" s="1521"/>
      <c r="M531" s="1522" t="s">
        <v>961</v>
      </c>
      <c r="N531" s="1499"/>
      <c r="O531" s="1521"/>
      <c r="P531" s="1522" t="s">
        <v>962</v>
      </c>
      <c r="Q531" s="1523"/>
      <c r="R531" s="1498" t="s">
        <v>963</v>
      </c>
      <c r="S531" s="1499"/>
      <c r="T531" s="1499"/>
      <c r="U531" s="1499"/>
      <c r="V531" s="1500"/>
    </row>
    <row r="532" spans="1:22" s="449" customFormat="1" x14ac:dyDescent="0.15">
      <c r="B532" s="1501" t="s">
        <v>1386</v>
      </c>
      <c r="C532" s="1502"/>
      <c r="D532" s="1502"/>
      <c r="E532" s="1502"/>
      <c r="F532" s="1502"/>
      <c r="G532" s="1502"/>
      <c r="H532" s="1502"/>
      <c r="I532" s="1503"/>
      <c r="J532" s="1507" t="s">
        <v>837</v>
      </c>
      <c r="K532" s="1507"/>
      <c r="L532" s="1508"/>
      <c r="M532" s="1510">
        <v>918</v>
      </c>
      <c r="N532" s="1510"/>
      <c r="O532" s="1511"/>
      <c r="P532" s="1510" t="s">
        <v>1365</v>
      </c>
      <c r="Q532" s="1510"/>
      <c r="R532" s="1514" t="s">
        <v>1001</v>
      </c>
      <c r="S532" s="1515"/>
      <c r="T532" s="1515"/>
      <c r="U532" s="1515"/>
      <c r="V532" s="1516"/>
    </row>
    <row r="533" spans="1:22" s="449" customFormat="1" x14ac:dyDescent="0.15">
      <c r="B533" s="1504"/>
      <c r="C533" s="1505"/>
      <c r="D533" s="1505"/>
      <c r="E533" s="1505"/>
      <c r="F533" s="1505"/>
      <c r="G533" s="1505"/>
      <c r="H533" s="1505"/>
      <c r="I533" s="1506"/>
      <c r="J533" s="1440"/>
      <c r="K533" s="1440"/>
      <c r="L533" s="1509"/>
      <c r="M533" s="1512"/>
      <c r="N533" s="1512"/>
      <c r="O533" s="1513"/>
      <c r="P533" s="1512"/>
      <c r="Q533" s="1512"/>
      <c r="R533" s="1517"/>
      <c r="S533" s="1518"/>
      <c r="T533" s="1518"/>
      <c r="U533" s="1518"/>
      <c r="V533" s="1519"/>
    </row>
    <row r="534" spans="1:22" s="449" customFormat="1" ht="12.75" thickBot="1" x14ac:dyDescent="0.2">
      <c r="B534" s="1493" t="s">
        <v>1002</v>
      </c>
      <c r="C534" s="1480"/>
      <c r="D534" s="1480"/>
      <c r="E534" s="1480"/>
      <c r="F534" s="1480"/>
      <c r="G534" s="1480"/>
      <c r="H534" s="1480"/>
      <c r="I534" s="1494"/>
      <c r="J534" s="1495" t="s">
        <v>843</v>
      </c>
      <c r="K534" s="1495"/>
      <c r="L534" s="1496"/>
      <c r="M534" s="1480"/>
      <c r="N534" s="1480"/>
      <c r="O534" s="1494"/>
      <c r="P534" s="1497" t="s">
        <v>979</v>
      </c>
      <c r="Q534" s="1497"/>
      <c r="R534" s="1479" t="s">
        <v>966</v>
      </c>
      <c r="S534" s="1480"/>
      <c r="T534" s="1480"/>
      <c r="U534" s="1480"/>
      <c r="V534" s="1481"/>
    </row>
    <row r="535" spans="1:22" s="449" customFormat="1" ht="13.5" thickTop="1" thickBot="1" x14ac:dyDescent="0.2">
      <c r="B535" s="1482" t="s">
        <v>1003</v>
      </c>
      <c r="C535" s="1483"/>
      <c r="D535" s="1483"/>
      <c r="E535" s="1483"/>
      <c r="F535" s="1483"/>
      <c r="G535" s="1483"/>
      <c r="H535" s="1483"/>
      <c r="I535" s="1484"/>
      <c r="J535" s="1485" t="s">
        <v>1387</v>
      </c>
      <c r="K535" s="1486"/>
      <c r="L535" s="1487"/>
      <c r="M535" s="1488"/>
      <c r="N535" s="1483"/>
      <c r="O535" s="1484"/>
      <c r="P535" s="1489" t="s">
        <v>838</v>
      </c>
      <c r="Q535" s="1490"/>
      <c r="R535" s="1491"/>
      <c r="S535" s="1486"/>
      <c r="T535" s="1486"/>
      <c r="U535" s="1486"/>
      <c r="V535" s="1492"/>
    </row>
    <row r="536" spans="1:22" s="449" customFormat="1" x14ac:dyDescent="0.15">
      <c r="A536" s="449" t="s">
        <v>1388</v>
      </c>
    </row>
    <row r="537" spans="1:22" s="449" customFormat="1" x14ac:dyDescent="0.15"/>
    <row r="538" spans="1:22" s="449" customFormat="1" ht="12.75" thickBot="1" x14ac:dyDescent="0.2">
      <c r="A538" s="449" t="s">
        <v>1336</v>
      </c>
    </row>
    <row r="539" spans="1:22" s="449" customFormat="1" ht="12.75" thickBot="1" x14ac:dyDescent="0.2">
      <c r="B539" s="1520" t="s">
        <v>959</v>
      </c>
      <c r="C539" s="1499"/>
      <c r="D539" s="1499"/>
      <c r="E539" s="1499"/>
      <c r="F539" s="1499"/>
      <c r="G539" s="1499"/>
      <c r="H539" s="1499"/>
      <c r="I539" s="1521"/>
      <c r="J539" s="1522" t="s">
        <v>960</v>
      </c>
      <c r="K539" s="1499"/>
      <c r="L539" s="1521"/>
      <c r="M539" s="1522" t="s">
        <v>961</v>
      </c>
      <c r="N539" s="1499"/>
      <c r="O539" s="1521"/>
      <c r="P539" s="1522" t="s">
        <v>962</v>
      </c>
      <c r="Q539" s="1523"/>
      <c r="R539" s="1498" t="s">
        <v>963</v>
      </c>
      <c r="S539" s="1499"/>
      <c r="T539" s="1499"/>
      <c r="U539" s="1499"/>
      <c r="V539" s="1500"/>
    </row>
    <row r="540" spans="1:22" s="449" customFormat="1" x14ac:dyDescent="0.15">
      <c r="B540" s="1526" t="s">
        <v>1337</v>
      </c>
      <c r="C540" s="1515"/>
      <c r="D540" s="1515"/>
      <c r="E540" s="1515"/>
      <c r="F540" s="1515"/>
      <c r="G540" s="1515"/>
      <c r="H540" s="1515"/>
      <c r="I540" s="1527"/>
      <c r="J540" s="1507" t="s">
        <v>837</v>
      </c>
      <c r="K540" s="1507"/>
      <c r="L540" s="1508"/>
      <c r="M540" s="1507" t="s">
        <v>1338</v>
      </c>
      <c r="N540" s="1507"/>
      <c r="O540" s="1508"/>
      <c r="P540" s="1510" t="s">
        <v>1389</v>
      </c>
      <c r="Q540" s="1510"/>
      <c r="R540" s="1514" t="s">
        <v>966</v>
      </c>
      <c r="S540" s="1515"/>
      <c r="T540" s="1515"/>
      <c r="U540" s="1515"/>
      <c r="V540" s="1516"/>
    </row>
    <row r="541" spans="1:22" s="449" customFormat="1" ht="12.75" thickBot="1" x14ac:dyDescent="0.2">
      <c r="B541" s="1493" t="s">
        <v>1340</v>
      </c>
      <c r="C541" s="1480"/>
      <c r="D541" s="1480"/>
      <c r="E541" s="1480"/>
      <c r="F541" s="1480"/>
      <c r="G541" s="1480"/>
      <c r="H541" s="1480"/>
      <c r="I541" s="1494"/>
      <c r="J541" s="1495" t="s">
        <v>843</v>
      </c>
      <c r="K541" s="1495"/>
      <c r="L541" s="1496"/>
      <c r="M541" s="1495"/>
      <c r="N541" s="1495"/>
      <c r="O541" s="1496"/>
      <c r="P541" s="1497" t="s">
        <v>1390</v>
      </c>
      <c r="Q541" s="1497"/>
      <c r="R541" s="1479" t="s">
        <v>966</v>
      </c>
      <c r="S541" s="1480"/>
      <c r="T541" s="1480"/>
      <c r="U541" s="1480"/>
      <c r="V541" s="1481"/>
    </row>
    <row r="542" spans="1:22" s="449" customFormat="1" ht="13.5" thickTop="1" thickBot="1" x14ac:dyDescent="0.2">
      <c r="B542" s="1482" t="s">
        <v>1342</v>
      </c>
      <c r="C542" s="1483"/>
      <c r="D542" s="1483"/>
      <c r="E542" s="1483"/>
      <c r="F542" s="1483"/>
      <c r="G542" s="1483"/>
      <c r="H542" s="1483"/>
      <c r="I542" s="1484"/>
      <c r="J542" s="1485" t="s">
        <v>1387</v>
      </c>
      <c r="K542" s="1486"/>
      <c r="L542" s="1487"/>
      <c r="M542" s="1485"/>
      <c r="N542" s="1486"/>
      <c r="O542" s="1487"/>
      <c r="P542" s="1489" t="s">
        <v>838</v>
      </c>
      <c r="Q542" s="1490"/>
      <c r="R542" s="1524"/>
      <c r="S542" s="1483"/>
      <c r="T542" s="1483"/>
      <c r="U542" s="1483"/>
      <c r="V542" s="1525"/>
    </row>
    <row r="543" spans="1:22" s="449" customFormat="1" x14ac:dyDescent="0.15">
      <c r="A543" s="449" t="s">
        <v>1343</v>
      </c>
    </row>
    <row r="544" spans="1:22" s="449" customFormat="1" x14ac:dyDescent="0.15"/>
  </sheetData>
  <mergeCells count="1656">
    <mergeCell ref="R541:V541"/>
    <mergeCell ref="B542:I542"/>
    <mergeCell ref="J542:L542"/>
    <mergeCell ref="M542:O542"/>
    <mergeCell ref="P542:Q542"/>
    <mergeCell ref="R542:V542"/>
    <mergeCell ref="B541:I541"/>
    <mergeCell ref="J541:L541"/>
    <mergeCell ref="M541:O541"/>
    <mergeCell ref="P541:Q541"/>
    <mergeCell ref="R539:V539"/>
    <mergeCell ref="B540:I540"/>
    <mergeCell ref="J540:L540"/>
    <mergeCell ref="M540:O540"/>
    <mergeCell ref="P540:Q540"/>
    <mergeCell ref="R540:V540"/>
    <mergeCell ref="B539:I539"/>
    <mergeCell ref="J539:L539"/>
    <mergeCell ref="M539:O539"/>
    <mergeCell ref="P539:Q539"/>
    <mergeCell ref="R534:V534"/>
    <mergeCell ref="B535:I535"/>
    <mergeCell ref="J535:L535"/>
    <mergeCell ref="M535:O535"/>
    <mergeCell ref="P535:Q535"/>
    <mergeCell ref="R535:V535"/>
    <mergeCell ref="B534:I534"/>
    <mergeCell ref="J534:L534"/>
    <mergeCell ref="M534:O534"/>
    <mergeCell ref="P534:Q534"/>
    <mergeCell ref="R531:V531"/>
    <mergeCell ref="B532:I533"/>
    <mergeCell ref="J532:L533"/>
    <mergeCell ref="M532:O533"/>
    <mergeCell ref="P532:Q533"/>
    <mergeCell ref="R532:V533"/>
    <mergeCell ref="B531:I531"/>
    <mergeCell ref="J531:L531"/>
    <mergeCell ref="M531:O531"/>
    <mergeCell ref="P531:Q531"/>
    <mergeCell ref="R526:V526"/>
    <mergeCell ref="B527:I527"/>
    <mergeCell ref="J527:L527"/>
    <mergeCell ref="M527:O527"/>
    <mergeCell ref="P527:Q527"/>
    <mergeCell ref="R527:V527"/>
    <mergeCell ref="B526:I526"/>
    <mergeCell ref="J526:L526"/>
    <mergeCell ref="M526:O526"/>
    <mergeCell ref="P526:Q526"/>
    <mergeCell ref="R524:V524"/>
    <mergeCell ref="B525:I525"/>
    <mergeCell ref="J525:L525"/>
    <mergeCell ref="M525:O525"/>
    <mergeCell ref="P525:Q525"/>
    <mergeCell ref="R525:V525"/>
    <mergeCell ref="B524:I524"/>
    <mergeCell ref="J524:L524"/>
    <mergeCell ref="M524:O524"/>
    <mergeCell ref="P524:Q524"/>
    <mergeCell ref="R522:V522"/>
    <mergeCell ref="B523:I523"/>
    <mergeCell ref="J523:L523"/>
    <mergeCell ref="M523:O523"/>
    <mergeCell ref="P523:Q523"/>
    <mergeCell ref="R523:V523"/>
    <mergeCell ref="B522:I522"/>
    <mergeCell ref="J522:L522"/>
    <mergeCell ref="M522:O522"/>
    <mergeCell ref="P522:Q522"/>
    <mergeCell ref="R520:V520"/>
    <mergeCell ref="B521:I521"/>
    <mergeCell ref="J521:L521"/>
    <mergeCell ref="M521:O521"/>
    <mergeCell ref="P521:Q521"/>
    <mergeCell ref="R521:V521"/>
    <mergeCell ref="B520:I520"/>
    <mergeCell ref="J520:L520"/>
    <mergeCell ref="M520:O520"/>
    <mergeCell ref="P520:Q520"/>
    <mergeCell ref="R518:V518"/>
    <mergeCell ref="B519:I519"/>
    <mergeCell ref="J519:L519"/>
    <mergeCell ref="M519:O519"/>
    <mergeCell ref="P519:Q519"/>
    <mergeCell ref="R519:V519"/>
    <mergeCell ref="B518:I518"/>
    <mergeCell ref="J518:L518"/>
    <mergeCell ref="M518:O518"/>
    <mergeCell ref="P518:Q518"/>
    <mergeCell ref="R516:V516"/>
    <mergeCell ref="B517:I517"/>
    <mergeCell ref="J517:L517"/>
    <mergeCell ref="M517:O517"/>
    <mergeCell ref="P517:Q517"/>
    <mergeCell ref="R517:V517"/>
    <mergeCell ref="B516:I516"/>
    <mergeCell ref="J516:L516"/>
    <mergeCell ref="M516:O516"/>
    <mergeCell ref="P516:Q516"/>
    <mergeCell ref="R514:V514"/>
    <mergeCell ref="B515:I515"/>
    <mergeCell ref="J515:L515"/>
    <mergeCell ref="M515:O515"/>
    <mergeCell ref="P515:Q515"/>
    <mergeCell ref="R515:V515"/>
    <mergeCell ref="B514:I514"/>
    <mergeCell ref="J514:L514"/>
    <mergeCell ref="M514:O514"/>
    <mergeCell ref="P514:Q514"/>
    <mergeCell ref="R512:V512"/>
    <mergeCell ref="B513:I513"/>
    <mergeCell ref="J513:L513"/>
    <mergeCell ref="M513:O513"/>
    <mergeCell ref="P513:Q513"/>
    <mergeCell ref="R513:V513"/>
    <mergeCell ref="B512:I512"/>
    <mergeCell ref="J512:L512"/>
    <mergeCell ref="M512:O512"/>
    <mergeCell ref="P512:Q512"/>
    <mergeCell ref="R510:V510"/>
    <mergeCell ref="B511:I511"/>
    <mergeCell ref="J511:L511"/>
    <mergeCell ref="M511:O511"/>
    <mergeCell ref="P511:Q511"/>
    <mergeCell ref="R511:V511"/>
    <mergeCell ref="B510:I510"/>
    <mergeCell ref="J510:L510"/>
    <mergeCell ref="M510:O510"/>
    <mergeCell ref="P510:Q510"/>
    <mergeCell ref="R501:V501"/>
    <mergeCell ref="B502:I502"/>
    <mergeCell ref="J502:L502"/>
    <mergeCell ref="M502:O502"/>
    <mergeCell ref="P502:Q502"/>
    <mergeCell ref="R502:V502"/>
    <mergeCell ref="B501:I501"/>
    <mergeCell ref="J501:L501"/>
    <mergeCell ref="M501:O501"/>
    <mergeCell ref="P501:Q501"/>
    <mergeCell ref="B500:I500"/>
    <mergeCell ref="J500:L500"/>
    <mergeCell ref="M500:O500"/>
    <mergeCell ref="P500:Q500"/>
    <mergeCell ref="R484:V484"/>
    <mergeCell ref="B499:I499"/>
    <mergeCell ref="J499:L499"/>
    <mergeCell ref="M499:O499"/>
    <mergeCell ref="P499:Q499"/>
    <mergeCell ref="R499:V499"/>
    <mergeCell ref="R500:V500"/>
    <mergeCell ref="B494:I494"/>
    <mergeCell ref="J494:L494"/>
    <mergeCell ref="M494:O494"/>
    <mergeCell ref="P494:Q494"/>
    <mergeCell ref="R494:V494"/>
    <mergeCell ref="B495:I495"/>
    <mergeCell ref="J495:L495"/>
    <mergeCell ref="M495:O495"/>
    <mergeCell ref="P495:Q495"/>
    <mergeCell ref="R492:V493"/>
    <mergeCell ref="B491:I491"/>
    <mergeCell ref="J491:L491"/>
    <mergeCell ref="M491:O491"/>
    <mergeCell ref="P491:Q491"/>
    <mergeCell ref="R495:V495"/>
    <mergeCell ref="B484:I484"/>
    <mergeCell ref="J484:L484"/>
    <mergeCell ref="M484:O484"/>
    <mergeCell ref="P484:Q484"/>
    <mergeCell ref="R491:V491"/>
    <mergeCell ref="B492:I493"/>
    <mergeCell ref="J492:L493"/>
    <mergeCell ref="M492:O493"/>
    <mergeCell ref="P492:Q493"/>
    <mergeCell ref="B482:I483"/>
    <mergeCell ref="J482:L482"/>
    <mergeCell ref="M482:O482"/>
    <mergeCell ref="P482:Q483"/>
    <mergeCell ref="R482:V482"/>
    <mergeCell ref="J483:L483"/>
    <mergeCell ref="M483:O483"/>
    <mergeCell ref="R483:V483"/>
    <mergeCell ref="P481:Q481"/>
    <mergeCell ref="R477:V477"/>
    <mergeCell ref="J478:L478"/>
    <mergeCell ref="M478:O478"/>
    <mergeCell ref="R478:V478"/>
    <mergeCell ref="B477:I478"/>
    <mergeCell ref="J477:L477"/>
    <mergeCell ref="M477:O477"/>
    <mergeCell ref="P477:Q478"/>
    <mergeCell ref="R481:V481"/>
    <mergeCell ref="B481:I481"/>
    <mergeCell ref="J481:L481"/>
    <mergeCell ref="M481:O481"/>
    <mergeCell ref="R475:V475"/>
    <mergeCell ref="B476:I476"/>
    <mergeCell ref="J476:L476"/>
    <mergeCell ref="M476:O476"/>
    <mergeCell ref="P476:Q476"/>
    <mergeCell ref="R476:V476"/>
    <mergeCell ref="B475:I475"/>
    <mergeCell ref="J475:L475"/>
    <mergeCell ref="M475:O475"/>
    <mergeCell ref="P475:Q475"/>
    <mergeCell ref="R479:V479"/>
    <mergeCell ref="B480:I480"/>
    <mergeCell ref="J480:L480"/>
    <mergeCell ref="M480:O480"/>
    <mergeCell ref="P480:Q480"/>
    <mergeCell ref="R480:V480"/>
    <mergeCell ref="B479:I479"/>
    <mergeCell ref="J479:L479"/>
    <mergeCell ref="M479:O479"/>
    <mergeCell ref="P479:Q479"/>
    <mergeCell ref="R473:V473"/>
    <mergeCell ref="B474:I474"/>
    <mergeCell ref="J474:L474"/>
    <mergeCell ref="M474:O474"/>
    <mergeCell ref="P474:Q474"/>
    <mergeCell ref="R474:V474"/>
    <mergeCell ref="B473:I473"/>
    <mergeCell ref="J473:L473"/>
    <mergeCell ref="M473:O473"/>
    <mergeCell ref="P473:Q473"/>
    <mergeCell ref="R468:V468"/>
    <mergeCell ref="J469:L469"/>
    <mergeCell ref="M469:O469"/>
    <mergeCell ref="R469:V469"/>
    <mergeCell ref="B468:I469"/>
    <mergeCell ref="J468:L468"/>
    <mergeCell ref="M468:O468"/>
    <mergeCell ref="P468:Q469"/>
    <mergeCell ref="R466:V466"/>
    <mergeCell ref="J467:L467"/>
    <mergeCell ref="M467:O467"/>
    <mergeCell ref="R467:V467"/>
    <mergeCell ref="B466:I467"/>
    <mergeCell ref="J466:L466"/>
    <mergeCell ref="M466:O466"/>
    <mergeCell ref="P466:Q467"/>
    <mergeCell ref="R464:V464"/>
    <mergeCell ref="B465:I465"/>
    <mergeCell ref="J465:L465"/>
    <mergeCell ref="M465:O465"/>
    <mergeCell ref="P465:Q465"/>
    <mergeCell ref="R465:V465"/>
    <mergeCell ref="B464:I464"/>
    <mergeCell ref="J464:L464"/>
    <mergeCell ref="M464:O464"/>
    <mergeCell ref="P464:Q464"/>
    <mergeCell ref="J462:L462"/>
    <mergeCell ref="M462:O462"/>
    <mergeCell ref="R462:V462"/>
    <mergeCell ref="B463:I463"/>
    <mergeCell ref="J463:L463"/>
    <mergeCell ref="M463:O463"/>
    <mergeCell ref="P463:Q463"/>
    <mergeCell ref="R463:V463"/>
    <mergeCell ref="R460:V460"/>
    <mergeCell ref="B461:I462"/>
    <mergeCell ref="J461:L461"/>
    <mergeCell ref="M461:O461"/>
    <mergeCell ref="P461:Q462"/>
    <mergeCell ref="R461:V461"/>
    <mergeCell ref="B460:I460"/>
    <mergeCell ref="J460:L460"/>
    <mergeCell ref="M460:O460"/>
    <mergeCell ref="P460:Q460"/>
    <mergeCell ref="B459:I459"/>
    <mergeCell ref="J459:L459"/>
    <mergeCell ref="M459:O459"/>
    <mergeCell ref="P459:Q459"/>
    <mergeCell ref="R459:V459"/>
    <mergeCell ref="B458:I458"/>
    <mergeCell ref="J458:L458"/>
    <mergeCell ref="B456:I457"/>
    <mergeCell ref="J456:L456"/>
    <mergeCell ref="M456:O456"/>
    <mergeCell ref="P456:Q457"/>
    <mergeCell ref="M452:O452"/>
    <mergeCell ref="P452:Q452"/>
    <mergeCell ref="M454:O454"/>
    <mergeCell ref="P454:Q454"/>
    <mergeCell ref="R456:V456"/>
    <mergeCell ref="J457:L457"/>
    <mergeCell ref="M457:O457"/>
    <mergeCell ref="R457:V457"/>
    <mergeCell ref="M458:O458"/>
    <mergeCell ref="P458:Q458"/>
    <mergeCell ref="R458:V458"/>
    <mergeCell ref="R454:V454"/>
    <mergeCell ref="B455:I455"/>
    <mergeCell ref="J455:L455"/>
    <mergeCell ref="M455:O455"/>
    <mergeCell ref="P455:Q455"/>
    <mergeCell ref="R455:V455"/>
    <mergeCell ref="B454:I454"/>
    <mergeCell ref="J454:L454"/>
    <mergeCell ref="R452:V452"/>
    <mergeCell ref="B453:I453"/>
    <mergeCell ref="J453:L453"/>
    <mergeCell ref="M453:O453"/>
    <mergeCell ref="P453:Q453"/>
    <mergeCell ref="R453:V453"/>
    <mergeCell ref="B452:I452"/>
    <mergeCell ref="J452:L452"/>
    <mergeCell ref="B447:I447"/>
    <mergeCell ref="J447:L447"/>
    <mergeCell ref="M447:O447"/>
    <mergeCell ref="R443:V443"/>
    <mergeCell ref="J444:L444"/>
    <mergeCell ref="M444:O444"/>
    <mergeCell ref="R444:V444"/>
    <mergeCell ref="J443:L443"/>
    <mergeCell ref="M443:O443"/>
    <mergeCell ref="P443:Q444"/>
    <mergeCell ref="P445:Q445"/>
    <mergeCell ref="B446:I446"/>
    <mergeCell ref="J446:L446"/>
    <mergeCell ref="M446:O446"/>
    <mergeCell ref="P446:Q446"/>
    <mergeCell ref="J451:L451"/>
    <mergeCell ref="M451:O451"/>
    <mergeCell ref="P451:Q451"/>
    <mergeCell ref="R445:V445"/>
    <mergeCell ref="R450:V450"/>
    <mergeCell ref="R446:V446"/>
    <mergeCell ref="R447:V447"/>
    <mergeCell ref="R451:V451"/>
    <mergeCell ref="R448:V448"/>
    <mergeCell ref="R449:V449"/>
    <mergeCell ref="M449:O449"/>
    <mergeCell ref="B451:I451"/>
    <mergeCell ref="B445:I445"/>
    <mergeCell ref="M439:O439"/>
    <mergeCell ref="B437:I437"/>
    <mergeCell ref="J437:L437"/>
    <mergeCell ref="M437:O437"/>
    <mergeCell ref="P437:Q437"/>
    <mergeCell ref="B436:I436"/>
    <mergeCell ref="J436:L436"/>
    <mergeCell ref="M436:O436"/>
    <mergeCell ref="P436:Q436"/>
    <mergeCell ref="J445:L445"/>
    <mergeCell ref="M445:O445"/>
    <mergeCell ref="B443:I444"/>
    <mergeCell ref="J442:L442"/>
    <mergeCell ref="M442:O442"/>
    <mergeCell ref="P447:Q447"/>
    <mergeCell ref="B450:I450"/>
    <mergeCell ref="J450:L450"/>
    <mergeCell ref="M450:O450"/>
    <mergeCell ref="P450:Q450"/>
    <mergeCell ref="B448:I449"/>
    <mergeCell ref="J448:L448"/>
    <mergeCell ref="M448:O448"/>
    <mergeCell ref="P448:Q449"/>
    <mergeCell ref="J449:L449"/>
    <mergeCell ref="R439:V439"/>
    <mergeCell ref="R442:V442"/>
    <mergeCell ref="P442:Q442"/>
    <mergeCell ref="R436:V436"/>
    <mergeCell ref="R437:V437"/>
    <mergeCell ref="R438:V438"/>
    <mergeCell ref="R440:V440"/>
    <mergeCell ref="R441:V441"/>
    <mergeCell ref="J441:L441"/>
    <mergeCell ref="M441:O441"/>
    <mergeCell ref="P441:Q441"/>
    <mergeCell ref="R434:V434"/>
    <mergeCell ref="B435:I435"/>
    <mergeCell ref="J435:L435"/>
    <mergeCell ref="M435:O435"/>
    <mergeCell ref="P435:Q435"/>
    <mergeCell ref="R435:V435"/>
    <mergeCell ref="B434:I434"/>
    <mergeCell ref="J434:L434"/>
    <mergeCell ref="M434:O434"/>
    <mergeCell ref="P434:Q434"/>
    <mergeCell ref="B440:I440"/>
    <mergeCell ref="J440:L440"/>
    <mergeCell ref="M440:O440"/>
    <mergeCell ref="P440:Q440"/>
    <mergeCell ref="B441:I441"/>
    <mergeCell ref="B442:I442"/>
    <mergeCell ref="B438:I439"/>
    <mergeCell ref="J438:L438"/>
    <mergeCell ref="M438:O438"/>
    <mergeCell ref="P438:Q439"/>
    <mergeCell ref="J439:L439"/>
    <mergeCell ref="Q423:V423"/>
    <mergeCell ref="B424:G428"/>
    <mergeCell ref="H424:K428"/>
    <mergeCell ref="L424:N428"/>
    <mergeCell ref="O424:P428"/>
    <mergeCell ref="Q424:V428"/>
    <mergeCell ref="B423:G423"/>
    <mergeCell ref="H423:K423"/>
    <mergeCell ref="L423:N423"/>
    <mergeCell ref="O423:P423"/>
    <mergeCell ref="Q421:V421"/>
    <mergeCell ref="B422:G422"/>
    <mergeCell ref="H422:K422"/>
    <mergeCell ref="L422:N422"/>
    <mergeCell ref="O422:P422"/>
    <mergeCell ref="Q422:V422"/>
    <mergeCell ref="B421:G421"/>
    <mergeCell ref="H421:K421"/>
    <mergeCell ref="L421:N421"/>
    <mergeCell ref="O421:P421"/>
    <mergeCell ref="Q419:V419"/>
    <mergeCell ref="B420:G420"/>
    <mergeCell ref="H420:K420"/>
    <mergeCell ref="L420:N420"/>
    <mergeCell ref="O420:P420"/>
    <mergeCell ref="Q420:V420"/>
    <mergeCell ref="B419:G419"/>
    <mergeCell ref="H419:K419"/>
    <mergeCell ref="L419:N419"/>
    <mergeCell ref="O419:P419"/>
    <mergeCell ref="B416:G416"/>
    <mergeCell ref="H416:K416"/>
    <mergeCell ref="L416:N416"/>
    <mergeCell ref="O416:P416"/>
    <mergeCell ref="H412:K412"/>
    <mergeCell ref="B414:G414"/>
    <mergeCell ref="B418:G418"/>
    <mergeCell ref="H418:K418"/>
    <mergeCell ref="L418:N418"/>
    <mergeCell ref="O418:P418"/>
    <mergeCell ref="Q416:V416"/>
    <mergeCell ref="Q415:V415"/>
    <mergeCell ref="Q418:V418"/>
    <mergeCell ref="H414:K414"/>
    <mergeCell ref="L414:N414"/>
    <mergeCell ref="O414:P414"/>
    <mergeCell ref="Q414:V414"/>
    <mergeCell ref="B415:G415"/>
    <mergeCell ref="H415:K415"/>
    <mergeCell ref="L415:N415"/>
    <mergeCell ref="O415:P415"/>
    <mergeCell ref="B410:G410"/>
    <mergeCell ref="H410:K410"/>
    <mergeCell ref="L410:N410"/>
    <mergeCell ref="Q399:V399"/>
    <mergeCell ref="B400:G400"/>
    <mergeCell ref="H400:K400"/>
    <mergeCell ref="L400:N400"/>
    <mergeCell ref="O400:P400"/>
    <mergeCell ref="B408:G409"/>
    <mergeCell ref="H408:K409"/>
    <mergeCell ref="L408:N409"/>
    <mergeCell ref="B411:G412"/>
    <mergeCell ref="H411:K411"/>
    <mergeCell ref="L411:N412"/>
    <mergeCell ref="Q405:V405"/>
    <mergeCell ref="B406:G407"/>
    <mergeCell ref="H406:K407"/>
    <mergeCell ref="L406:N407"/>
    <mergeCell ref="B405:G405"/>
    <mergeCell ref="H405:K405"/>
    <mergeCell ref="L405:N405"/>
    <mergeCell ref="O405:P405"/>
    <mergeCell ref="O406:P407"/>
    <mergeCell ref="Q406:V407"/>
    <mergeCell ref="O410:P410"/>
    <mergeCell ref="Q410:V410"/>
    <mergeCell ref="Q411:V412"/>
    <mergeCell ref="O411:P412"/>
    <mergeCell ref="B402:G403"/>
    <mergeCell ref="H402:K403"/>
    <mergeCell ref="L402:N403"/>
    <mergeCell ref="O402:P403"/>
    <mergeCell ref="Q402:V403"/>
    <mergeCell ref="B401:G401"/>
    <mergeCell ref="H401:K401"/>
    <mergeCell ref="L401:N401"/>
    <mergeCell ref="O401:P401"/>
    <mergeCell ref="Q400:V400"/>
    <mergeCell ref="B399:G399"/>
    <mergeCell ref="H399:K399"/>
    <mergeCell ref="L399:N399"/>
    <mergeCell ref="O399:P399"/>
    <mergeCell ref="Q401:V401"/>
    <mergeCell ref="O408:P409"/>
    <mergeCell ref="Q408:V409"/>
    <mergeCell ref="Q385:W385"/>
    <mergeCell ref="B386:H386"/>
    <mergeCell ref="I386:K386"/>
    <mergeCell ref="L386:N386"/>
    <mergeCell ref="O386:P386"/>
    <mergeCell ref="Q386:W386"/>
    <mergeCell ref="B385:H385"/>
    <mergeCell ref="I385:K385"/>
    <mergeCell ref="L385:N385"/>
    <mergeCell ref="O385:P385"/>
    <mergeCell ref="Q383:W383"/>
    <mergeCell ref="B384:H384"/>
    <mergeCell ref="I384:K384"/>
    <mergeCell ref="L384:N384"/>
    <mergeCell ref="O384:P384"/>
    <mergeCell ref="Q384:W384"/>
    <mergeCell ref="B383:H383"/>
    <mergeCell ref="I383:K383"/>
    <mergeCell ref="L383:N383"/>
    <mergeCell ref="O383:P383"/>
    <mergeCell ref="B382:H382"/>
    <mergeCell ref="I382:K382"/>
    <mergeCell ref="L382:N382"/>
    <mergeCell ref="O382:P382"/>
    <mergeCell ref="Q382:W382"/>
    <mergeCell ref="B381:H381"/>
    <mergeCell ref="I381:K381"/>
    <mergeCell ref="L381:N381"/>
    <mergeCell ref="O381:P381"/>
    <mergeCell ref="Q381:W381"/>
    <mergeCell ref="Q376:W376"/>
    <mergeCell ref="I377:K377"/>
    <mergeCell ref="Q377:W377"/>
    <mergeCell ref="B374:H375"/>
    <mergeCell ref="I374:K374"/>
    <mergeCell ref="B376:H377"/>
    <mergeCell ref="I376:K376"/>
    <mergeCell ref="L376:N377"/>
    <mergeCell ref="O376:P377"/>
    <mergeCell ref="L374:N375"/>
    <mergeCell ref="O374:P375"/>
    <mergeCell ref="I375:K375"/>
    <mergeCell ref="L372:N372"/>
    <mergeCell ref="O372:P372"/>
    <mergeCell ref="Q375:W375"/>
    <mergeCell ref="L368:N368"/>
    <mergeCell ref="O368:P368"/>
    <mergeCell ref="Q374:W374"/>
    <mergeCell ref="B371:H371"/>
    <mergeCell ref="I371:K371"/>
    <mergeCell ref="L371:N371"/>
    <mergeCell ref="O371:P371"/>
    <mergeCell ref="Q371:W371"/>
    <mergeCell ref="B372:H372"/>
    <mergeCell ref="I372:K372"/>
    <mergeCell ref="Q367:W367"/>
    <mergeCell ref="B368:H368"/>
    <mergeCell ref="I368:K368"/>
    <mergeCell ref="B369:H370"/>
    <mergeCell ref="I369:K369"/>
    <mergeCell ref="L369:N370"/>
    <mergeCell ref="O369:P370"/>
    <mergeCell ref="B367:H367"/>
    <mergeCell ref="I367:K367"/>
    <mergeCell ref="L367:N367"/>
    <mergeCell ref="O367:P367"/>
    <mergeCell ref="Q368:W368"/>
    <mergeCell ref="B373:H373"/>
    <mergeCell ref="I373:K373"/>
    <mergeCell ref="L373:N373"/>
    <mergeCell ref="O373:P373"/>
    <mergeCell ref="Q373:W373"/>
    <mergeCell ref="Q372:W372"/>
    <mergeCell ref="Q369:W369"/>
    <mergeCell ref="I370:K370"/>
    <mergeCell ref="Q370:W370"/>
    <mergeCell ref="Q365:W365"/>
    <mergeCell ref="B366:H366"/>
    <mergeCell ref="I366:K366"/>
    <mergeCell ref="L366:N366"/>
    <mergeCell ref="O366:P366"/>
    <mergeCell ref="Q366:W366"/>
    <mergeCell ref="B365:H365"/>
    <mergeCell ref="I365:K365"/>
    <mergeCell ref="L365:N365"/>
    <mergeCell ref="O365:P365"/>
    <mergeCell ref="Q363:W363"/>
    <mergeCell ref="B364:H364"/>
    <mergeCell ref="I364:K364"/>
    <mergeCell ref="L364:N364"/>
    <mergeCell ref="O364:P364"/>
    <mergeCell ref="Q364:W364"/>
    <mergeCell ref="B362:H363"/>
    <mergeCell ref="I362:K362"/>
    <mergeCell ref="L362:N363"/>
    <mergeCell ref="O362:P363"/>
    <mergeCell ref="B358:H358"/>
    <mergeCell ref="I358:K358"/>
    <mergeCell ref="L358:N358"/>
    <mergeCell ref="O358:P358"/>
    <mergeCell ref="Q358:W358"/>
    <mergeCell ref="B357:H357"/>
    <mergeCell ref="I357:K357"/>
    <mergeCell ref="I363:K363"/>
    <mergeCell ref="Q356:W356"/>
    <mergeCell ref="B361:H361"/>
    <mergeCell ref="I361:K361"/>
    <mergeCell ref="L361:N361"/>
    <mergeCell ref="O361:P361"/>
    <mergeCell ref="Q361:W361"/>
    <mergeCell ref="Q360:W360"/>
    <mergeCell ref="B356:H356"/>
    <mergeCell ref="I356:K356"/>
    <mergeCell ref="Q362:W362"/>
    <mergeCell ref="B359:H359"/>
    <mergeCell ref="I359:K359"/>
    <mergeCell ref="L359:N359"/>
    <mergeCell ref="O359:P359"/>
    <mergeCell ref="Q359:W359"/>
    <mergeCell ref="B360:H360"/>
    <mergeCell ref="I360:K360"/>
    <mergeCell ref="L360:N360"/>
    <mergeCell ref="O360:P360"/>
    <mergeCell ref="B354:H355"/>
    <mergeCell ref="I354:K354"/>
    <mergeCell ref="L354:N355"/>
    <mergeCell ref="O354:P355"/>
    <mergeCell ref="Q354:W354"/>
    <mergeCell ref="I355:K355"/>
    <mergeCell ref="Q355:W355"/>
    <mergeCell ref="L357:N357"/>
    <mergeCell ref="O357:P357"/>
    <mergeCell ref="Q351:W351"/>
    <mergeCell ref="B352:H352"/>
    <mergeCell ref="I352:K352"/>
    <mergeCell ref="L352:N352"/>
    <mergeCell ref="O352:P352"/>
    <mergeCell ref="Q352:W352"/>
    <mergeCell ref="B351:H351"/>
    <mergeCell ref="I351:K351"/>
    <mergeCell ref="L356:N356"/>
    <mergeCell ref="O356:P356"/>
    <mergeCell ref="Q357:W357"/>
    <mergeCell ref="B334:B335"/>
    <mergeCell ref="C334:I335"/>
    <mergeCell ref="J334:K335"/>
    <mergeCell ref="L334:M335"/>
    <mergeCell ref="N334:O335"/>
    <mergeCell ref="P334:Q335"/>
    <mergeCell ref="R334:R335"/>
    <mergeCell ref="S334:S335"/>
    <mergeCell ref="B353:H353"/>
    <mergeCell ref="I353:K353"/>
    <mergeCell ref="L353:N353"/>
    <mergeCell ref="O353:P353"/>
    <mergeCell ref="C333:I333"/>
    <mergeCell ref="J333:K333"/>
    <mergeCell ref="L333:M333"/>
    <mergeCell ref="N333:O333"/>
    <mergeCell ref="B350:H350"/>
    <mergeCell ref="I350:K350"/>
    <mergeCell ref="L351:N351"/>
    <mergeCell ref="O351:P351"/>
    <mergeCell ref="Q353:W353"/>
    <mergeCell ref="U334:U335"/>
    <mergeCell ref="V334:W335"/>
    <mergeCell ref="T334:T335"/>
    <mergeCell ref="P333:Q333"/>
    <mergeCell ref="L350:N350"/>
    <mergeCell ref="O350:P350"/>
    <mergeCell ref="X334:Y335"/>
    <mergeCell ref="V333:W333"/>
    <mergeCell ref="V331:W331"/>
    <mergeCell ref="X329:Y329"/>
    <mergeCell ref="X330:Y330"/>
    <mergeCell ref="N329:O329"/>
    <mergeCell ref="P329:Q329"/>
    <mergeCell ref="V329:W329"/>
    <mergeCell ref="Q350:W350"/>
    <mergeCell ref="X333:Y333"/>
    <mergeCell ref="C332:I332"/>
    <mergeCell ref="J332:K332"/>
    <mergeCell ref="L332:M332"/>
    <mergeCell ref="N332:O332"/>
    <mergeCell ref="P332:Q332"/>
    <mergeCell ref="V332:W332"/>
    <mergeCell ref="X332:Y332"/>
    <mergeCell ref="C331:I331"/>
    <mergeCell ref="F329:I329"/>
    <mergeCell ref="J331:K331"/>
    <mergeCell ref="L331:M331"/>
    <mergeCell ref="N331:O331"/>
    <mergeCell ref="C330:I330"/>
    <mergeCell ref="J330:K330"/>
    <mergeCell ref="L330:M330"/>
    <mergeCell ref="N330:O330"/>
    <mergeCell ref="J329:K329"/>
    <mergeCell ref="L327:M327"/>
    <mergeCell ref="N327:O327"/>
    <mergeCell ref="X327:Y327"/>
    <mergeCell ref="B328:B333"/>
    <mergeCell ref="C328:E329"/>
    <mergeCell ref="F328:I328"/>
    <mergeCell ref="J328:K328"/>
    <mergeCell ref="L328:M328"/>
    <mergeCell ref="N328:O328"/>
    <mergeCell ref="P328:Q328"/>
    <mergeCell ref="P327:Q327"/>
    <mergeCell ref="V327:W327"/>
    <mergeCell ref="C326:I326"/>
    <mergeCell ref="J326:K326"/>
    <mergeCell ref="L326:M326"/>
    <mergeCell ref="N326:O326"/>
    <mergeCell ref="P326:Q326"/>
    <mergeCell ref="V326:W326"/>
    <mergeCell ref="C327:I327"/>
    <mergeCell ref="J327:K327"/>
    <mergeCell ref="X326:Y326"/>
    <mergeCell ref="P330:Q330"/>
    <mergeCell ref="V330:W330"/>
    <mergeCell ref="P331:Q331"/>
    <mergeCell ref="X331:Y331"/>
    <mergeCell ref="L329:M329"/>
    <mergeCell ref="V328:W328"/>
    <mergeCell ref="X328:Y328"/>
    <mergeCell ref="V320:W320"/>
    <mergeCell ref="F318:I318"/>
    <mergeCell ref="J318:K318"/>
    <mergeCell ref="X325:Y325"/>
    <mergeCell ref="L318:M318"/>
    <mergeCell ref="N318:O318"/>
    <mergeCell ref="P318:Q318"/>
    <mergeCell ref="V318:W318"/>
    <mergeCell ref="T323:T324"/>
    <mergeCell ref="U323:U324"/>
    <mergeCell ref="V323:W324"/>
    <mergeCell ref="X323:Y324"/>
    <mergeCell ref="U321:U322"/>
    <mergeCell ref="V321:W322"/>
    <mergeCell ref="C325:I325"/>
    <mergeCell ref="J325:K325"/>
    <mergeCell ref="L325:M325"/>
    <mergeCell ref="N325:O325"/>
    <mergeCell ref="P325:Q325"/>
    <mergeCell ref="V325:W325"/>
    <mergeCell ref="C321:E324"/>
    <mergeCell ref="X321:Y322"/>
    <mergeCell ref="F323:I324"/>
    <mergeCell ref="J323:K324"/>
    <mergeCell ref="L323:M324"/>
    <mergeCell ref="N323:O324"/>
    <mergeCell ref="P323:Q324"/>
    <mergeCell ref="R323:R324"/>
    <mergeCell ref="S323:S324"/>
    <mergeCell ref="P314:Q314"/>
    <mergeCell ref="V314:W314"/>
    <mergeCell ref="J317:K317"/>
    <mergeCell ref="L317:M317"/>
    <mergeCell ref="N317:O317"/>
    <mergeCell ref="P317:Q317"/>
    <mergeCell ref="T321:T322"/>
    <mergeCell ref="X314:Y314"/>
    <mergeCell ref="X315:Y315"/>
    <mergeCell ref="N316:O316"/>
    <mergeCell ref="X318:Y318"/>
    <mergeCell ref="X319:Y319"/>
    <mergeCell ref="F315:I315"/>
    <mergeCell ref="J315:K315"/>
    <mergeCell ref="L315:M315"/>
    <mergeCell ref="N315:O315"/>
    <mergeCell ref="P315:Q315"/>
    <mergeCell ref="V315:W315"/>
    <mergeCell ref="X320:Y320"/>
    <mergeCell ref="F321:I322"/>
    <mergeCell ref="J321:K322"/>
    <mergeCell ref="L321:M322"/>
    <mergeCell ref="N321:O322"/>
    <mergeCell ref="P321:Q322"/>
    <mergeCell ref="R321:R322"/>
    <mergeCell ref="S321:S322"/>
    <mergeCell ref="L319:M319"/>
    <mergeCell ref="N319:O319"/>
    <mergeCell ref="P319:Q319"/>
    <mergeCell ref="V319:W319"/>
    <mergeCell ref="N320:O320"/>
    <mergeCell ref="P320:Q320"/>
    <mergeCell ref="F313:I313"/>
    <mergeCell ref="J313:K313"/>
    <mergeCell ref="L313:M313"/>
    <mergeCell ref="N313:O313"/>
    <mergeCell ref="P313:Q313"/>
    <mergeCell ref="V313:W313"/>
    <mergeCell ref="X313:Y313"/>
    <mergeCell ref="N312:O312"/>
    <mergeCell ref="B312:B327"/>
    <mergeCell ref="C312:I312"/>
    <mergeCell ref="J312:K312"/>
    <mergeCell ref="L312:M312"/>
    <mergeCell ref="L316:M316"/>
    <mergeCell ref="C320:I320"/>
    <mergeCell ref="J320:K320"/>
    <mergeCell ref="L320:M320"/>
    <mergeCell ref="F319:I319"/>
    <mergeCell ref="J319:K319"/>
    <mergeCell ref="V317:W317"/>
    <mergeCell ref="X317:Y317"/>
    <mergeCell ref="C316:I316"/>
    <mergeCell ref="J316:K316"/>
    <mergeCell ref="P316:Q316"/>
    <mergeCell ref="V316:W316"/>
    <mergeCell ref="X316:Y316"/>
    <mergeCell ref="F317:I317"/>
    <mergeCell ref="P312:Q312"/>
    <mergeCell ref="F314:I314"/>
    <mergeCell ref="J314:K314"/>
    <mergeCell ref="L314:M314"/>
    <mergeCell ref="N314:O314"/>
    <mergeCell ref="V312:W312"/>
    <mergeCell ref="E306:I306"/>
    <mergeCell ref="B307:D307"/>
    <mergeCell ref="E307:I307"/>
    <mergeCell ref="B308:D308"/>
    <mergeCell ref="E304:I304"/>
    <mergeCell ref="J304:K311"/>
    <mergeCell ref="X312:Y312"/>
    <mergeCell ref="V301:W311"/>
    <mergeCell ref="X301:Y311"/>
    <mergeCell ref="B302:D302"/>
    <mergeCell ref="E302:I302"/>
    <mergeCell ref="R302:U302"/>
    <mergeCell ref="B303:D303"/>
    <mergeCell ref="E303:I303"/>
    <mergeCell ref="R303:U303"/>
    <mergeCell ref="B304:D304"/>
    <mergeCell ref="E309:I309"/>
    <mergeCell ref="B295:F295"/>
    <mergeCell ref="G295:I295"/>
    <mergeCell ref="J295:M295"/>
    <mergeCell ref="N295:S295"/>
    <mergeCell ref="B301:D301"/>
    <mergeCell ref="E301:I301"/>
    <mergeCell ref="J301:K303"/>
    <mergeCell ref="L301:M303"/>
    <mergeCell ref="R301:U301"/>
    <mergeCell ref="B310:D310"/>
    <mergeCell ref="E310:I310"/>
    <mergeCell ref="T295:Y296"/>
    <mergeCell ref="B296:F296"/>
    <mergeCell ref="G296:I296"/>
    <mergeCell ref="J296:M296"/>
    <mergeCell ref="N296:S296"/>
    <mergeCell ref="N301:O303"/>
    <mergeCell ref="P301:Q303"/>
    <mergeCell ref="U304:U311"/>
    <mergeCell ref="B311:D311"/>
    <mergeCell ref="E311:I311"/>
    <mergeCell ref="S304:S311"/>
    <mergeCell ref="T304:T311"/>
    <mergeCell ref="L304:M311"/>
    <mergeCell ref="N304:O311"/>
    <mergeCell ref="P304:Q311"/>
    <mergeCell ref="R304:R311"/>
    <mergeCell ref="E308:I308"/>
    <mergeCell ref="B309:D309"/>
    <mergeCell ref="B305:D305"/>
    <mergeCell ref="E305:I305"/>
    <mergeCell ref="B306:D306"/>
    <mergeCell ref="B290:F290"/>
    <mergeCell ref="G290:I290"/>
    <mergeCell ref="L283:M283"/>
    <mergeCell ref="N283:P283"/>
    <mergeCell ref="N281:P281"/>
    <mergeCell ref="Q281:S281"/>
    <mergeCell ref="T293:Y293"/>
    <mergeCell ref="B294:F294"/>
    <mergeCell ref="G294:I294"/>
    <mergeCell ref="J294:M294"/>
    <mergeCell ref="N294:S294"/>
    <mergeCell ref="T294:Y294"/>
    <mergeCell ref="B293:F293"/>
    <mergeCell ref="G293:I293"/>
    <mergeCell ref="J293:M293"/>
    <mergeCell ref="N293:S293"/>
    <mergeCell ref="T291:Y291"/>
    <mergeCell ref="B292:F292"/>
    <mergeCell ref="G292:I292"/>
    <mergeCell ref="J292:M292"/>
    <mergeCell ref="N292:S292"/>
    <mergeCell ref="T292:Y292"/>
    <mergeCell ref="B291:F291"/>
    <mergeCell ref="G291:I291"/>
    <mergeCell ref="J291:M291"/>
    <mergeCell ref="N291:S291"/>
    <mergeCell ref="B282:C282"/>
    <mergeCell ref="D282:G282"/>
    <mergeCell ref="H282:I282"/>
    <mergeCell ref="B289:F289"/>
    <mergeCell ref="G289:I289"/>
    <mergeCell ref="B281:C281"/>
    <mergeCell ref="X279:Y279"/>
    <mergeCell ref="N279:P279"/>
    <mergeCell ref="Q279:S279"/>
    <mergeCell ref="T278:W278"/>
    <mergeCell ref="X278:Y278"/>
    <mergeCell ref="T279:W279"/>
    <mergeCell ref="J290:M290"/>
    <mergeCell ref="N290:S290"/>
    <mergeCell ref="T281:W281"/>
    <mergeCell ref="X281:Y281"/>
    <mergeCell ref="T289:Y289"/>
    <mergeCell ref="L282:M282"/>
    <mergeCell ref="N282:P282"/>
    <mergeCell ref="Q282:S282"/>
    <mergeCell ref="T282:W282"/>
    <mergeCell ref="X282:Y282"/>
    <mergeCell ref="T290:Y290"/>
    <mergeCell ref="T283:W283"/>
    <mergeCell ref="X283:Y283"/>
    <mergeCell ref="J288:M288"/>
    <mergeCell ref="N288:S288"/>
    <mergeCell ref="T288:Y288"/>
    <mergeCell ref="J282:K282"/>
    <mergeCell ref="J289:M289"/>
    <mergeCell ref="N289:S289"/>
    <mergeCell ref="X280:Y280"/>
    <mergeCell ref="Q283:S283"/>
    <mergeCell ref="T280:W280"/>
    <mergeCell ref="B283:C283"/>
    <mergeCell ref="D283:G283"/>
    <mergeCell ref="H283:I283"/>
    <mergeCell ref="J283:K283"/>
    <mergeCell ref="B288:F288"/>
    <mergeCell ref="G288:I288"/>
    <mergeCell ref="B279:C279"/>
    <mergeCell ref="D279:G279"/>
    <mergeCell ref="H279:I279"/>
    <mergeCell ref="J279:K279"/>
    <mergeCell ref="B276:C276"/>
    <mergeCell ref="H278:I278"/>
    <mergeCell ref="J278:K278"/>
    <mergeCell ref="L278:M278"/>
    <mergeCell ref="N278:P278"/>
    <mergeCell ref="Q278:S278"/>
    <mergeCell ref="L280:M280"/>
    <mergeCell ref="N280:P280"/>
    <mergeCell ref="L279:M279"/>
    <mergeCell ref="H280:I280"/>
    <mergeCell ref="J280:K280"/>
    <mergeCell ref="Q280:S280"/>
    <mergeCell ref="N277:P277"/>
    <mergeCell ref="Q277:S277"/>
    <mergeCell ref="B278:C278"/>
    <mergeCell ref="D278:G278"/>
    <mergeCell ref="B280:C280"/>
    <mergeCell ref="D280:G280"/>
    <mergeCell ref="L277:M277"/>
    <mergeCell ref="T277:W277"/>
    <mergeCell ref="N276:P276"/>
    <mergeCell ref="Q276:S276"/>
    <mergeCell ref="T276:W276"/>
    <mergeCell ref="B267:L267"/>
    <mergeCell ref="M267:W267"/>
    <mergeCell ref="D281:G281"/>
    <mergeCell ref="H281:I281"/>
    <mergeCell ref="J281:K281"/>
    <mergeCell ref="L281:M281"/>
    <mergeCell ref="B258:G260"/>
    <mergeCell ref="K246:N246"/>
    <mergeCell ref="O246:Q246"/>
    <mergeCell ref="R246:U246"/>
    <mergeCell ref="V246:X246"/>
    <mergeCell ref="B277:C277"/>
    <mergeCell ref="D277:G277"/>
    <mergeCell ref="H277:I277"/>
    <mergeCell ref="J277:K277"/>
    <mergeCell ref="D276:G276"/>
    <mergeCell ref="H276:I276"/>
    <mergeCell ref="J276:K276"/>
    <mergeCell ref="L276:M276"/>
    <mergeCell ref="X276:Y276"/>
    <mergeCell ref="X277:Y277"/>
    <mergeCell ref="B265:L265"/>
    <mergeCell ref="M265:W265"/>
    <mergeCell ref="B246:D246"/>
    <mergeCell ref="E246:G246"/>
    <mergeCell ref="H246:J246"/>
    <mergeCell ref="H258:W260"/>
    <mergeCell ref="B264:L264"/>
    <mergeCell ref="M264:W264"/>
    <mergeCell ref="B266:L266"/>
    <mergeCell ref="M266:W266"/>
    <mergeCell ref="E245:G245"/>
    <mergeCell ref="H245:J245"/>
    <mergeCell ref="K245:N245"/>
    <mergeCell ref="B253:W253"/>
    <mergeCell ref="B254:W254"/>
    <mergeCell ref="B257:G257"/>
    <mergeCell ref="H257:W257"/>
    <mergeCell ref="E240:G240"/>
    <mergeCell ref="H240:J240"/>
    <mergeCell ref="K240:N240"/>
    <mergeCell ref="O240:Q240"/>
    <mergeCell ref="H244:J244"/>
    <mergeCell ref="K244:N244"/>
    <mergeCell ref="O244:Q244"/>
    <mergeCell ref="R244:U244"/>
    <mergeCell ref="R245:U245"/>
    <mergeCell ref="B245:D245"/>
    <mergeCell ref="V245:X245"/>
    <mergeCell ref="O245:Q245"/>
    <mergeCell ref="H239:J239"/>
    <mergeCell ref="K239:N239"/>
    <mergeCell ref="O239:Q239"/>
    <mergeCell ref="R239:U239"/>
    <mergeCell ref="R240:U240"/>
    <mergeCell ref="V244:X244"/>
    <mergeCell ref="B243:D243"/>
    <mergeCell ref="E243:G243"/>
    <mergeCell ref="K242:N242"/>
    <mergeCell ref="H241:J241"/>
    <mergeCell ref="K241:N241"/>
    <mergeCell ref="O243:Q243"/>
    <mergeCell ref="O242:Q242"/>
    <mergeCell ref="B244:D244"/>
    <mergeCell ref="E244:G244"/>
    <mergeCell ref="E241:G241"/>
    <mergeCell ref="H243:J243"/>
    <mergeCell ref="K243:N243"/>
    <mergeCell ref="R243:U243"/>
    <mergeCell ref="V243:X243"/>
    <mergeCell ref="R242:U242"/>
    <mergeCell ref="V242:X242"/>
    <mergeCell ref="B241:D241"/>
    <mergeCell ref="O241:Q241"/>
    <mergeCell ref="R241:U241"/>
    <mergeCell ref="V241:X241"/>
    <mergeCell ref="B242:D242"/>
    <mergeCell ref="E242:G242"/>
    <mergeCell ref="H242:J242"/>
    <mergeCell ref="B231:H231"/>
    <mergeCell ref="I231:L231"/>
    <mergeCell ref="M231:P231"/>
    <mergeCell ref="Q231:T231"/>
    <mergeCell ref="U231:W231"/>
    <mergeCell ref="K217:N217"/>
    <mergeCell ref="O217:S218"/>
    <mergeCell ref="T217:W217"/>
    <mergeCell ref="O219:S219"/>
    <mergeCell ref="T219:W219"/>
    <mergeCell ref="Q229:T229"/>
    <mergeCell ref="U229:W229"/>
    <mergeCell ref="I230:L230"/>
    <mergeCell ref="M230:P230"/>
    <mergeCell ref="Q230:T230"/>
    <mergeCell ref="U230:W230"/>
    <mergeCell ref="V240:X240"/>
    <mergeCell ref="B239:D239"/>
    <mergeCell ref="E239:G239"/>
    <mergeCell ref="B223:W223"/>
    <mergeCell ref="B224:W224"/>
    <mergeCell ref="B228:H230"/>
    <mergeCell ref="I228:T228"/>
    <mergeCell ref="U228:W228"/>
    <mergeCell ref="I229:L229"/>
    <mergeCell ref="M229:P229"/>
    <mergeCell ref="B232:T232"/>
    <mergeCell ref="U232:W232"/>
    <mergeCell ref="B234:W234"/>
    <mergeCell ref="B235:W235"/>
    <mergeCell ref="V239:X239"/>
    <mergeCell ref="B240:D240"/>
    <mergeCell ref="I220:J220"/>
    <mergeCell ref="K220:N220"/>
    <mergeCell ref="O220:S220"/>
    <mergeCell ref="R204:W204"/>
    <mergeCell ref="R208:W208"/>
    <mergeCell ref="R209:W209"/>
    <mergeCell ref="R210:W210"/>
    <mergeCell ref="T220:W220"/>
    <mergeCell ref="R211:W211"/>
    <mergeCell ref="I217:J217"/>
    <mergeCell ref="L211:O211"/>
    <mergeCell ref="P211:Q211"/>
    <mergeCell ref="B221:S221"/>
    <mergeCell ref="T221:W221"/>
    <mergeCell ref="I218:J219"/>
    <mergeCell ref="K218:N218"/>
    <mergeCell ref="T218:W218"/>
    <mergeCell ref="K219:N219"/>
    <mergeCell ref="B220:H220"/>
    <mergeCell ref="B217:H219"/>
    <mergeCell ref="B211:H211"/>
    <mergeCell ref="I211:K211"/>
    <mergeCell ref="B204:H204"/>
    <mergeCell ref="I204:K204"/>
    <mergeCell ref="L204:O204"/>
    <mergeCell ref="P204:Q204"/>
    <mergeCell ref="B210:H210"/>
    <mergeCell ref="I210:K210"/>
    <mergeCell ref="L210:O210"/>
    <mergeCell ref="P210:Q210"/>
    <mergeCell ref="B208:H208"/>
    <mergeCell ref="I208:K208"/>
    <mergeCell ref="L208:O208"/>
    <mergeCell ref="P208:Q208"/>
    <mergeCell ref="L209:O209"/>
    <mergeCell ref="P209:Q209"/>
    <mergeCell ref="B209:H209"/>
    <mergeCell ref="I209:K209"/>
    <mergeCell ref="R202:W202"/>
    <mergeCell ref="B203:H203"/>
    <mergeCell ref="I203:K203"/>
    <mergeCell ref="L203:O203"/>
    <mergeCell ref="P203:Q203"/>
    <mergeCell ref="R203:W203"/>
    <mergeCell ref="B202:H202"/>
    <mergeCell ref="I202:K202"/>
    <mergeCell ref="L202:O202"/>
    <mergeCell ref="P202:Q202"/>
    <mergeCell ref="R198:W198"/>
    <mergeCell ref="B201:H201"/>
    <mergeCell ref="I201:K201"/>
    <mergeCell ref="L201:O201"/>
    <mergeCell ref="P201:Q201"/>
    <mergeCell ref="R201:W201"/>
    <mergeCell ref="B198:H198"/>
    <mergeCell ref="I198:K198"/>
    <mergeCell ref="L198:O198"/>
    <mergeCell ref="P198:Q198"/>
    <mergeCell ref="I184:K184"/>
    <mergeCell ref="L184:O184"/>
    <mergeCell ref="P184:Q184"/>
    <mergeCell ref="R184:W184"/>
    <mergeCell ref="B183:H184"/>
    <mergeCell ref="R196:W196"/>
    <mergeCell ref="B197:H197"/>
    <mergeCell ref="I197:K197"/>
    <mergeCell ref="L197:O197"/>
    <mergeCell ref="P197:Q197"/>
    <mergeCell ref="R197:W197"/>
    <mergeCell ref="B196:H196"/>
    <mergeCell ref="I196:K196"/>
    <mergeCell ref="L196:O196"/>
    <mergeCell ref="P196:Q196"/>
    <mergeCell ref="R194:W195"/>
    <mergeCell ref="B195:H195"/>
    <mergeCell ref="I195:K195"/>
    <mergeCell ref="L195:O195"/>
    <mergeCell ref="P195:Q195"/>
    <mergeCell ref="B194:H194"/>
    <mergeCell ref="I194:K194"/>
    <mergeCell ref="L194:O194"/>
    <mergeCell ref="P194:Q194"/>
    <mergeCell ref="R192:W192"/>
    <mergeCell ref="B193:H193"/>
    <mergeCell ref="I193:K193"/>
    <mergeCell ref="L193:O193"/>
    <mergeCell ref="P193:Q193"/>
    <mergeCell ref="R193:W193"/>
    <mergeCell ref="B192:H192"/>
    <mergeCell ref="I192:K192"/>
    <mergeCell ref="B174:H174"/>
    <mergeCell ref="I174:K174"/>
    <mergeCell ref="L174:O174"/>
    <mergeCell ref="P174:Q174"/>
    <mergeCell ref="R174:W174"/>
    <mergeCell ref="B173:H173"/>
    <mergeCell ref="L192:O192"/>
    <mergeCell ref="P192:Q192"/>
    <mergeCell ref="R185:W185"/>
    <mergeCell ref="B186:H186"/>
    <mergeCell ref="I186:K186"/>
    <mergeCell ref="L186:O186"/>
    <mergeCell ref="P186:Q186"/>
    <mergeCell ref="R186:W186"/>
    <mergeCell ref="B185:H185"/>
    <mergeCell ref="I185:K185"/>
    <mergeCell ref="L185:O185"/>
    <mergeCell ref="P185:Q185"/>
    <mergeCell ref="I183:K183"/>
    <mergeCell ref="L183:O183"/>
    <mergeCell ref="P183:Q183"/>
    <mergeCell ref="R175:W175"/>
    <mergeCell ref="B182:H182"/>
    <mergeCell ref="I182:K182"/>
    <mergeCell ref="L182:O182"/>
    <mergeCell ref="P182:Q182"/>
    <mergeCell ref="R182:W182"/>
    <mergeCell ref="B175:H175"/>
    <mergeCell ref="I175:K175"/>
    <mergeCell ref="L175:O175"/>
    <mergeCell ref="P175:Q175"/>
    <mergeCell ref="R183:W183"/>
    <mergeCell ref="B162:H162"/>
    <mergeCell ref="I162:K162"/>
    <mergeCell ref="R162:W162"/>
    <mergeCell ref="B163:H163"/>
    <mergeCell ref="I163:K163"/>
    <mergeCell ref="R163:W163"/>
    <mergeCell ref="B164:H164"/>
    <mergeCell ref="I164:K164"/>
    <mergeCell ref="R164:W164"/>
    <mergeCell ref="B165:H165"/>
    <mergeCell ref="I165:K165"/>
    <mergeCell ref="R165:W165"/>
    <mergeCell ref="R173:W173"/>
    <mergeCell ref="R160:W160"/>
    <mergeCell ref="B161:H161"/>
    <mergeCell ref="I161:K161"/>
    <mergeCell ref="R161:W161"/>
    <mergeCell ref="B160:H160"/>
    <mergeCell ref="I160:K160"/>
    <mergeCell ref="L160:O160"/>
    <mergeCell ref="P160:Q160"/>
    <mergeCell ref="I173:K173"/>
    <mergeCell ref="L173:O173"/>
    <mergeCell ref="P173:Q173"/>
    <mergeCell ref="B166:H166"/>
    <mergeCell ref="I166:K166"/>
    <mergeCell ref="R166:W166"/>
    <mergeCell ref="B172:H172"/>
    <mergeCell ref="I172:K172"/>
    <mergeCell ref="L172:O172"/>
    <mergeCell ref="P172:Q172"/>
    <mergeCell ref="R172:W172"/>
    <mergeCell ref="L151:O151"/>
    <mergeCell ref="R151:W151"/>
    <mergeCell ref="B152:H152"/>
    <mergeCell ref="I152:K152"/>
    <mergeCell ref="L152:O152"/>
    <mergeCell ref="R152:W152"/>
    <mergeCell ref="B155:H155"/>
    <mergeCell ref="I155:K155"/>
    <mergeCell ref="B151:H151"/>
    <mergeCell ref="I151:K151"/>
    <mergeCell ref="B153:H153"/>
    <mergeCell ref="I153:K153"/>
    <mergeCell ref="B154:H154"/>
    <mergeCell ref="I154:K154"/>
    <mergeCell ref="B150:H150"/>
    <mergeCell ref="I150:K150"/>
    <mergeCell ref="L150:O150"/>
    <mergeCell ref="R150:W150"/>
    <mergeCell ref="R147:W147"/>
    <mergeCell ref="B148:H148"/>
    <mergeCell ref="I148:K148"/>
    <mergeCell ref="L148:O148"/>
    <mergeCell ref="R148:W148"/>
    <mergeCell ref="B147:H147"/>
    <mergeCell ref="I147:K147"/>
    <mergeCell ref="L147:O147"/>
    <mergeCell ref="P147:Q147"/>
    <mergeCell ref="B149:H149"/>
    <mergeCell ref="I149:K149"/>
    <mergeCell ref="L149:O149"/>
    <mergeCell ref="R149:W149"/>
    <mergeCell ref="C140:H140"/>
    <mergeCell ref="I140:K140"/>
    <mergeCell ref="L140:X140"/>
    <mergeCell ref="B141:H141"/>
    <mergeCell ref="I141:K141"/>
    <mergeCell ref="L141:X141"/>
    <mergeCell ref="C138:H138"/>
    <mergeCell ref="I138:K138"/>
    <mergeCell ref="L138:X138"/>
    <mergeCell ref="C139:H139"/>
    <mergeCell ref="I139:K139"/>
    <mergeCell ref="L139:X139"/>
    <mergeCell ref="C136:H136"/>
    <mergeCell ref="I136:K136"/>
    <mergeCell ref="L136:X136"/>
    <mergeCell ref="C137:H137"/>
    <mergeCell ref="I137:K137"/>
    <mergeCell ref="L137:X137"/>
    <mergeCell ref="F134:H134"/>
    <mergeCell ref="I134:K134"/>
    <mergeCell ref="L134:X134"/>
    <mergeCell ref="F135:H135"/>
    <mergeCell ref="I135:K135"/>
    <mergeCell ref="L135:X135"/>
    <mergeCell ref="F132:H132"/>
    <mergeCell ref="I132:K132"/>
    <mergeCell ref="L132:X132"/>
    <mergeCell ref="F133:H133"/>
    <mergeCell ref="I133:K133"/>
    <mergeCell ref="L133:X133"/>
    <mergeCell ref="C130:H130"/>
    <mergeCell ref="I130:K130"/>
    <mergeCell ref="L130:X130"/>
    <mergeCell ref="C131:H131"/>
    <mergeCell ref="I131:K131"/>
    <mergeCell ref="L131:X131"/>
    <mergeCell ref="C128:H128"/>
    <mergeCell ref="I128:K128"/>
    <mergeCell ref="L128:X128"/>
    <mergeCell ref="C129:H129"/>
    <mergeCell ref="I129:K129"/>
    <mergeCell ref="L129:X129"/>
    <mergeCell ref="C126:H126"/>
    <mergeCell ref="I126:K126"/>
    <mergeCell ref="L126:X126"/>
    <mergeCell ref="C127:H127"/>
    <mergeCell ref="I127:K127"/>
    <mergeCell ref="L127:X127"/>
    <mergeCell ref="C124:H124"/>
    <mergeCell ref="I124:K124"/>
    <mergeCell ref="L124:X124"/>
    <mergeCell ref="C125:H125"/>
    <mergeCell ref="I125:K125"/>
    <mergeCell ref="L125:X125"/>
    <mergeCell ref="F122:H122"/>
    <mergeCell ref="I122:K122"/>
    <mergeCell ref="L122:X122"/>
    <mergeCell ref="C123:H123"/>
    <mergeCell ref="I123:K123"/>
    <mergeCell ref="L123:X123"/>
    <mergeCell ref="F120:H120"/>
    <mergeCell ref="I120:K120"/>
    <mergeCell ref="L120:X120"/>
    <mergeCell ref="F121:H121"/>
    <mergeCell ref="I121:K121"/>
    <mergeCell ref="L121:X121"/>
    <mergeCell ref="F118:H118"/>
    <mergeCell ref="I118:K118"/>
    <mergeCell ref="L118:X118"/>
    <mergeCell ref="F119:H119"/>
    <mergeCell ref="I119:K119"/>
    <mergeCell ref="L119:X119"/>
    <mergeCell ref="C116:H116"/>
    <mergeCell ref="I116:K116"/>
    <mergeCell ref="L116:X116"/>
    <mergeCell ref="F117:H117"/>
    <mergeCell ref="I117:K117"/>
    <mergeCell ref="L117:X117"/>
    <mergeCell ref="D114:H114"/>
    <mergeCell ref="I114:K114"/>
    <mergeCell ref="L114:X114"/>
    <mergeCell ref="C115:H115"/>
    <mergeCell ref="I115:K115"/>
    <mergeCell ref="L115:X115"/>
    <mergeCell ref="D112:H112"/>
    <mergeCell ref="I112:K112"/>
    <mergeCell ref="L112:X112"/>
    <mergeCell ref="D113:H113"/>
    <mergeCell ref="I113:K113"/>
    <mergeCell ref="L113:X113"/>
    <mergeCell ref="D110:H110"/>
    <mergeCell ref="I110:K110"/>
    <mergeCell ref="L110:X110"/>
    <mergeCell ref="D111:H111"/>
    <mergeCell ref="I111:K111"/>
    <mergeCell ref="L111:X111"/>
    <mergeCell ref="D108:H108"/>
    <mergeCell ref="I108:K108"/>
    <mergeCell ref="L108:X108"/>
    <mergeCell ref="D109:H109"/>
    <mergeCell ref="I109:K109"/>
    <mergeCell ref="L109:X109"/>
    <mergeCell ref="L106:X106"/>
    <mergeCell ref="D107:H107"/>
    <mergeCell ref="I107:K107"/>
    <mergeCell ref="L107:X107"/>
    <mergeCell ref="F80:H80"/>
    <mergeCell ref="F81:H81"/>
    <mergeCell ref="D106:H106"/>
    <mergeCell ref="I106:K106"/>
    <mergeCell ref="C100:H100"/>
    <mergeCell ref="B101:H101"/>
    <mergeCell ref="C96:H96"/>
    <mergeCell ref="C97:H97"/>
    <mergeCell ref="C98:H98"/>
    <mergeCell ref="C99:H99"/>
    <mergeCell ref="L104:X104"/>
    <mergeCell ref="D105:H105"/>
    <mergeCell ref="I105:K105"/>
    <mergeCell ref="L105:X105"/>
    <mergeCell ref="B104:H104"/>
    <mergeCell ref="I104:K104"/>
    <mergeCell ref="C88:H88"/>
    <mergeCell ref="C89:H89"/>
    <mergeCell ref="F82:H82"/>
    <mergeCell ref="C83:H83"/>
    <mergeCell ref="C84:H84"/>
    <mergeCell ref="C85:H85"/>
    <mergeCell ref="C86:H86"/>
    <mergeCell ref="C87:H87"/>
    <mergeCell ref="F94:H94"/>
    <mergeCell ref="F95:H95"/>
    <mergeCell ref="C76:H76"/>
    <mergeCell ref="F77:H77"/>
    <mergeCell ref="F78:H78"/>
    <mergeCell ref="F79:H79"/>
    <mergeCell ref="C90:H90"/>
    <mergeCell ref="C91:H91"/>
    <mergeCell ref="F92:H92"/>
    <mergeCell ref="F93:H93"/>
    <mergeCell ref="C74:H74"/>
    <mergeCell ref="I74:K74"/>
    <mergeCell ref="L74:N74"/>
    <mergeCell ref="O74:Q74"/>
    <mergeCell ref="R74:T74"/>
    <mergeCell ref="U74:W74"/>
    <mergeCell ref="D72:H72"/>
    <mergeCell ref="I72:K72"/>
    <mergeCell ref="L72:N72"/>
    <mergeCell ref="O72:Q72"/>
    <mergeCell ref="L73:N73"/>
    <mergeCell ref="O73:Q73"/>
    <mergeCell ref="D73:H73"/>
    <mergeCell ref="I73:K73"/>
    <mergeCell ref="R72:T72"/>
    <mergeCell ref="U72:W72"/>
    <mergeCell ref="R70:T70"/>
    <mergeCell ref="U70:W70"/>
    <mergeCell ref="D71:H71"/>
    <mergeCell ref="I71:K71"/>
    <mergeCell ref="L71:N71"/>
    <mergeCell ref="O71:Q71"/>
    <mergeCell ref="R71:T71"/>
    <mergeCell ref="U71:W71"/>
    <mergeCell ref="D69:H69"/>
    <mergeCell ref="I69:K69"/>
    <mergeCell ref="L69:N69"/>
    <mergeCell ref="O69:Q69"/>
    <mergeCell ref="L70:N70"/>
    <mergeCell ref="O70:Q70"/>
    <mergeCell ref="D70:H70"/>
    <mergeCell ref="I70:K70"/>
    <mergeCell ref="R64:T64"/>
    <mergeCell ref="U64:W64"/>
    <mergeCell ref="R73:T73"/>
    <mergeCell ref="U73:W73"/>
    <mergeCell ref="R69:T69"/>
    <mergeCell ref="U69:W69"/>
    <mergeCell ref="R62:T62"/>
    <mergeCell ref="U62:W62"/>
    <mergeCell ref="R63:T63"/>
    <mergeCell ref="U63:W63"/>
    <mergeCell ref="I68:K68"/>
    <mergeCell ref="R65:T65"/>
    <mergeCell ref="U65:W65"/>
    <mergeCell ref="D65:H65"/>
    <mergeCell ref="D66:H66"/>
    <mergeCell ref="I66:K66"/>
    <mergeCell ref="L66:N66"/>
    <mergeCell ref="O66:Q66"/>
    <mergeCell ref="R68:T68"/>
    <mergeCell ref="U68:W68"/>
    <mergeCell ref="D67:H67"/>
    <mergeCell ref="I67:K67"/>
    <mergeCell ref="L67:N67"/>
    <mergeCell ref="O67:Q67"/>
    <mergeCell ref="R67:T67"/>
    <mergeCell ref="U67:W67"/>
    <mergeCell ref="D68:H68"/>
    <mergeCell ref="D64:H64"/>
    <mergeCell ref="I64:K64"/>
    <mergeCell ref="L64:N64"/>
    <mergeCell ref="O64:Q64"/>
    <mergeCell ref="C63:H63"/>
    <mergeCell ref="R66:T66"/>
    <mergeCell ref="U66:W66"/>
    <mergeCell ref="B60:B62"/>
    <mergeCell ref="C60:H60"/>
    <mergeCell ref="I60:K60"/>
    <mergeCell ref="L60:N60"/>
    <mergeCell ref="C62:H62"/>
    <mergeCell ref="I63:K63"/>
    <mergeCell ref="L63:N63"/>
    <mergeCell ref="O63:Q63"/>
    <mergeCell ref="L68:N68"/>
    <mergeCell ref="O68:Q68"/>
    <mergeCell ref="O62:Q62"/>
    <mergeCell ref="I65:K65"/>
    <mergeCell ref="L65:N65"/>
    <mergeCell ref="O65:Q65"/>
    <mergeCell ref="I62:K62"/>
    <mergeCell ref="B56:B59"/>
    <mergeCell ref="C56:H56"/>
    <mergeCell ref="I56:K56"/>
    <mergeCell ref="L56:N56"/>
    <mergeCell ref="C58:H58"/>
    <mergeCell ref="I58:K58"/>
    <mergeCell ref="L58:N58"/>
    <mergeCell ref="L62:N62"/>
    <mergeCell ref="U60:W60"/>
    <mergeCell ref="C61:H61"/>
    <mergeCell ref="I61:K61"/>
    <mergeCell ref="L61:N61"/>
    <mergeCell ref="O61:Q61"/>
    <mergeCell ref="R61:T61"/>
    <mergeCell ref="U61:W61"/>
    <mergeCell ref="O60:Q60"/>
    <mergeCell ref="R60:T60"/>
    <mergeCell ref="R58:T58"/>
    <mergeCell ref="U58:W58"/>
    <mergeCell ref="C59:H59"/>
    <mergeCell ref="I59:K59"/>
    <mergeCell ref="L59:N59"/>
    <mergeCell ref="O59:Q59"/>
    <mergeCell ref="R59:T59"/>
    <mergeCell ref="U59:W59"/>
    <mergeCell ref="O58:Q58"/>
    <mergeCell ref="U56:W56"/>
    <mergeCell ref="C57:H57"/>
    <mergeCell ref="I57:K57"/>
    <mergeCell ref="L57:N57"/>
    <mergeCell ref="O57:Q57"/>
    <mergeCell ref="R57:T57"/>
    <mergeCell ref="U57:W57"/>
    <mergeCell ref="O56:Q56"/>
    <mergeCell ref="R56:T56"/>
    <mergeCell ref="L55:N55"/>
    <mergeCell ref="O55:Q55"/>
    <mergeCell ref="D38:M38"/>
    <mergeCell ref="N38:P38"/>
    <mergeCell ref="Q38:R38"/>
    <mergeCell ref="D39:M39"/>
    <mergeCell ref="N39:P39"/>
    <mergeCell ref="Q39:R39"/>
    <mergeCell ref="D40:M40"/>
    <mergeCell ref="N40:P40"/>
    <mergeCell ref="R55:T55"/>
    <mergeCell ref="U55:W55"/>
    <mergeCell ref="D47:M47"/>
    <mergeCell ref="N47:P47"/>
    <mergeCell ref="Q47:R47"/>
    <mergeCell ref="C48:M48"/>
    <mergeCell ref="N48:P48"/>
    <mergeCell ref="Q48:R48"/>
    <mergeCell ref="B55:H55"/>
    <mergeCell ref="I55:K55"/>
    <mergeCell ref="D45:M45"/>
    <mergeCell ref="N45:P45"/>
    <mergeCell ref="Q45:R45"/>
    <mergeCell ref="D46:M46"/>
    <mergeCell ref="N46:P46"/>
    <mergeCell ref="Q46:R46"/>
    <mergeCell ref="Q43:R43"/>
    <mergeCell ref="D44:M44"/>
    <mergeCell ref="N44:P44"/>
    <mergeCell ref="Q44:R44"/>
    <mergeCell ref="E32:M32"/>
    <mergeCell ref="N32:P32"/>
    <mergeCell ref="Q32:R32"/>
    <mergeCell ref="D33:M33"/>
    <mergeCell ref="N33:P33"/>
    <mergeCell ref="Q33:R33"/>
    <mergeCell ref="Q40:R40"/>
    <mergeCell ref="C41:C47"/>
    <mergeCell ref="D41:M41"/>
    <mergeCell ref="N41:P41"/>
    <mergeCell ref="Q41:R41"/>
    <mergeCell ref="E42:M42"/>
    <mergeCell ref="N42:P42"/>
    <mergeCell ref="Q42:R42"/>
    <mergeCell ref="E43:M43"/>
    <mergeCell ref="N43:P43"/>
    <mergeCell ref="E30:M30"/>
    <mergeCell ref="E26:M26"/>
    <mergeCell ref="N26:P26"/>
    <mergeCell ref="Q26:R26"/>
    <mergeCell ref="E27:M27"/>
    <mergeCell ref="N27:P27"/>
    <mergeCell ref="Q27:R27"/>
    <mergeCell ref="E36:M36"/>
    <mergeCell ref="N36:P36"/>
    <mergeCell ref="Q36:R36"/>
    <mergeCell ref="D37:M37"/>
    <mergeCell ref="N37:P37"/>
    <mergeCell ref="Q37:R37"/>
    <mergeCell ref="D34:M34"/>
    <mergeCell ref="N34:P34"/>
    <mergeCell ref="Q34:R34"/>
    <mergeCell ref="E35:M35"/>
    <mergeCell ref="N35:P35"/>
    <mergeCell ref="Q35:R35"/>
    <mergeCell ref="O20:P20"/>
    <mergeCell ref="D18:H18"/>
    <mergeCell ref="I18:L18"/>
    <mergeCell ref="M18:N18"/>
    <mergeCell ref="C19:H19"/>
    <mergeCell ref="I19:L19"/>
    <mergeCell ref="D20:H20"/>
    <mergeCell ref="I20:L20"/>
    <mergeCell ref="O18:P18"/>
    <mergeCell ref="M19:N19"/>
    <mergeCell ref="O19:P19"/>
    <mergeCell ref="Q19:U19"/>
    <mergeCell ref="Q18:U18"/>
    <mergeCell ref="N30:P30"/>
    <mergeCell ref="Q30:R30"/>
    <mergeCell ref="Q20:U20"/>
    <mergeCell ref="M20:N20"/>
    <mergeCell ref="N28:P28"/>
    <mergeCell ref="Q28:R28"/>
    <mergeCell ref="D29:M29"/>
    <mergeCell ref="C24:M24"/>
    <mergeCell ref="N24:R24"/>
    <mergeCell ref="C25:C40"/>
    <mergeCell ref="D25:M25"/>
    <mergeCell ref="N25:P25"/>
    <mergeCell ref="Q25:R25"/>
    <mergeCell ref="E31:M31"/>
    <mergeCell ref="N31:P31"/>
    <mergeCell ref="Q31:R31"/>
    <mergeCell ref="E28:M28"/>
    <mergeCell ref="N29:P29"/>
    <mergeCell ref="Q29:R29"/>
    <mergeCell ref="I8:L8"/>
    <mergeCell ref="M8:N8"/>
    <mergeCell ref="Q12:U12"/>
    <mergeCell ref="Q11:U11"/>
    <mergeCell ref="C7:H7"/>
    <mergeCell ref="Q16:U16"/>
    <mergeCell ref="C17:H17"/>
    <mergeCell ref="I17:L17"/>
    <mergeCell ref="M17:N17"/>
    <mergeCell ref="O17:P17"/>
    <mergeCell ref="Q17:U17"/>
    <mergeCell ref="C16:H16"/>
    <mergeCell ref="I16:L16"/>
    <mergeCell ref="M16:N16"/>
    <mergeCell ref="O16:P16"/>
    <mergeCell ref="Q14:U14"/>
    <mergeCell ref="C15:H15"/>
    <mergeCell ref="I15:L15"/>
    <mergeCell ref="M15:N15"/>
    <mergeCell ref="O15:P15"/>
    <mergeCell ref="Q15:U15"/>
    <mergeCell ref="C14:H14"/>
    <mergeCell ref="I14:L14"/>
    <mergeCell ref="M14:N14"/>
    <mergeCell ref="O14:P14"/>
    <mergeCell ref="I7:L7"/>
    <mergeCell ref="O7:P7"/>
    <mergeCell ref="C6:H6"/>
    <mergeCell ref="I6:L6"/>
    <mergeCell ref="M6:P6"/>
    <mergeCell ref="M7:N7"/>
    <mergeCell ref="Q6:U6"/>
    <mergeCell ref="C13:H13"/>
    <mergeCell ref="I13:L13"/>
    <mergeCell ref="M13:N13"/>
    <mergeCell ref="O13:P13"/>
    <mergeCell ref="O8:P8"/>
    <mergeCell ref="Q7:U7"/>
    <mergeCell ref="D12:H12"/>
    <mergeCell ref="I12:L12"/>
    <mergeCell ref="M12:N12"/>
    <mergeCell ref="O12:P12"/>
    <mergeCell ref="Q13:U13"/>
    <mergeCell ref="D10:H10"/>
    <mergeCell ref="I10:L10"/>
    <mergeCell ref="M10:N10"/>
    <mergeCell ref="O10:P10"/>
    <mergeCell ref="Q10:U10"/>
    <mergeCell ref="C11:H11"/>
    <mergeCell ref="I11:L11"/>
    <mergeCell ref="M11:N11"/>
    <mergeCell ref="O11:P11"/>
    <mergeCell ref="Q8:U8"/>
    <mergeCell ref="D9:H9"/>
    <mergeCell ref="I9:L9"/>
    <mergeCell ref="M9:N9"/>
    <mergeCell ref="O9:P9"/>
    <mergeCell ref="Q9:U9"/>
    <mergeCell ref="D8:H8"/>
  </mergeCells>
  <phoneticPr fontId="2"/>
  <pageMargins left="0.70866141732283472" right="0.70866141732283472" top="0.74803149606299213" bottom="0.74803149606299213" header="0.31496062992125984" footer="0.31496062992125984"/>
  <pageSetup paperSize="9" scale="96" orientation="landscape"/>
  <rowBreaks count="16" manualBreakCount="16">
    <brk id="22" max="16383" man="1"/>
    <brk id="49" max="27" man="1"/>
    <brk id="75" max="27" man="1"/>
    <brk id="102" max="27" man="1"/>
    <brk id="143" max="27" man="1"/>
    <brk id="168" max="27" man="1"/>
    <brk id="205" max="27" man="1"/>
    <brk id="236" max="27" man="1"/>
    <brk id="268" max="27" man="1"/>
    <brk id="299" max="27" man="1"/>
    <brk id="337" max="27" man="1"/>
    <brk id="379" max="27" man="1"/>
    <brk id="416" max="27" man="1"/>
    <brk id="455" max="27" man="1"/>
    <brk id="487" max="27" man="1"/>
    <brk id="504" max="27"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81"/>
  <sheetViews>
    <sheetView topLeftCell="A85" zoomScaleNormal="100" workbookViewId="0"/>
  </sheetViews>
  <sheetFormatPr defaultColWidth="9" defaultRowHeight="12" x14ac:dyDescent="0.15"/>
  <cols>
    <col min="1" max="3" width="3.375" style="450" customWidth="1"/>
    <col min="4" max="4" width="12.625" style="450" customWidth="1"/>
    <col min="5" max="5" width="13.25" style="450" customWidth="1"/>
    <col min="6" max="6" width="14.5" style="450" customWidth="1"/>
    <col min="7" max="7" width="13.375" style="450" customWidth="1"/>
    <col min="8" max="8" width="15" style="450" customWidth="1"/>
    <col min="9" max="9" width="15.875" style="450" customWidth="1"/>
    <col min="10" max="10" width="16.875" style="450" bestFit="1" customWidth="1"/>
    <col min="11" max="11" width="13.625" style="450" customWidth="1"/>
    <col min="12" max="12" width="16.875" style="450" bestFit="1" customWidth="1"/>
    <col min="13" max="16384" width="9" style="450"/>
  </cols>
  <sheetData>
    <row r="1" spans="2:12" ht="14.25" x14ac:dyDescent="0.15">
      <c r="B1" s="450" t="s">
        <v>1391</v>
      </c>
      <c r="C1" s="451"/>
      <c r="D1" s="451"/>
    </row>
    <row r="2" spans="2:12" x14ac:dyDescent="0.15">
      <c r="B2" s="450" t="s">
        <v>1392</v>
      </c>
    </row>
    <row r="3" spans="2:12" x14ac:dyDescent="0.15">
      <c r="B3" s="1537" t="s">
        <v>1393</v>
      </c>
      <c r="C3" s="1537"/>
      <c r="D3" s="1537"/>
      <c r="E3" s="1537"/>
      <c r="F3" s="1537"/>
      <c r="G3" s="1537"/>
      <c r="H3" s="1537"/>
      <c r="I3" s="1537"/>
      <c r="J3" s="1537"/>
      <c r="K3" s="1537"/>
      <c r="L3" s="1537"/>
    </row>
    <row r="4" spans="2:12" x14ac:dyDescent="0.15">
      <c r="B4" s="1537"/>
      <c r="C4" s="1537"/>
      <c r="D4" s="1537"/>
      <c r="E4" s="1537"/>
      <c r="F4" s="1537"/>
      <c r="G4" s="1537"/>
      <c r="H4" s="1537"/>
      <c r="I4" s="1537"/>
      <c r="J4" s="1537"/>
      <c r="K4" s="1537"/>
      <c r="L4" s="1537"/>
    </row>
    <row r="5" spans="2:12" x14ac:dyDescent="0.15">
      <c r="B5" s="450" t="s">
        <v>1394</v>
      </c>
    </row>
    <row r="6" spans="2:12" ht="12.75" thickBot="1" x14ac:dyDescent="0.2">
      <c r="B6" s="452" t="s">
        <v>1395</v>
      </c>
      <c r="C6" s="452"/>
      <c r="D6" s="452"/>
      <c r="E6" s="452"/>
      <c r="F6" s="452"/>
      <c r="G6" s="452"/>
      <c r="H6" s="452"/>
      <c r="I6" s="452"/>
    </row>
    <row r="7" spans="2:12" ht="14.25" customHeight="1" thickBot="1" x14ac:dyDescent="0.2">
      <c r="B7" s="1530" t="s">
        <v>1396</v>
      </c>
      <c r="C7" s="1531"/>
      <c r="D7" s="1531"/>
      <c r="E7" s="1532"/>
      <c r="F7" s="453" t="s">
        <v>1397</v>
      </c>
      <c r="G7" s="1538" t="s">
        <v>1398</v>
      </c>
      <c r="H7" s="1539"/>
      <c r="I7" s="1538" t="s">
        <v>825</v>
      </c>
      <c r="J7" s="1532"/>
    </row>
    <row r="8" spans="2:12" x14ac:dyDescent="0.15">
      <c r="B8" s="454" t="s">
        <v>1399</v>
      </c>
      <c r="C8" s="455"/>
      <c r="D8" s="455"/>
      <c r="E8" s="455"/>
      <c r="F8" s="456" t="s">
        <v>1400</v>
      </c>
      <c r="G8" s="457"/>
      <c r="H8" s="458" t="s">
        <v>827</v>
      </c>
      <c r="I8" s="459" t="s">
        <v>1401</v>
      </c>
      <c r="J8" s="460"/>
    </row>
    <row r="9" spans="2:12" x14ac:dyDescent="0.15">
      <c r="B9" s="454"/>
      <c r="C9" s="461" t="s">
        <v>1402</v>
      </c>
      <c r="D9" s="462"/>
      <c r="E9" s="462"/>
      <c r="F9" s="463" t="s">
        <v>1403</v>
      </c>
      <c r="G9" s="464"/>
      <c r="H9" s="465" t="s">
        <v>827</v>
      </c>
      <c r="I9" s="466" t="s">
        <v>1401</v>
      </c>
      <c r="J9" s="467"/>
    </row>
    <row r="10" spans="2:12" x14ac:dyDescent="0.15">
      <c r="B10" s="468"/>
      <c r="C10" s="469" t="s">
        <v>1404</v>
      </c>
      <c r="D10" s="470"/>
      <c r="E10" s="470"/>
      <c r="F10" s="471" t="s">
        <v>1405</v>
      </c>
      <c r="G10" s="472"/>
      <c r="H10" s="465" t="s">
        <v>827</v>
      </c>
      <c r="I10" s="473" t="s">
        <v>1401</v>
      </c>
      <c r="J10" s="460"/>
    </row>
    <row r="11" spans="2:12" x14ac:dyDescent="0.15">
      <c r="B11" s="474" t="s">
        <v>1406</v>
      </c>
      <c r="C11" s="475"/>
      <c r="D11" s="475"/>
      <c r="E11" s="475"/>
      <c r="F11" s="476" t="s">
        <v>1407</v>
      </c>
      <c r="G11" s="477"/>
      <c r="H11" s="478" t="s">
        <v>1408</v>
      </c>
      <c r="I11" s="479" t="s">
        <v>1409</v>
      </c>
      <c r="J11" s="480"/>
    </row>
    <row r="12" spans="2:12" x14ac:dyDescent="0.15">
      <c r="B12" s="481" t="s">
        <v>1410</v>
      </c>
      <c r="C12" s="482"/>
      <c r="D12" s="482"/>
      <c r="E12" s="482"/>
      <c r="F12" s="483" t="s">
        <v>1411</v>
      </c>
      <c r="G12" s="484"/>
      <c r="H12" s="485" t="s">
        <v>827</v>
      </c>
      <c r="I12" s="486" t="s">
        <v>1412</v>
      </c>
      <c r="J12" s="487"/>
    </row>
    <row r="13" spans="2:12" x14ac:dyDescent="0.15">
      <c r="B13" s="481" t="s">
        <v>1413</v>
      </c>
      <c r="C13" s="482"/>
      <c r="D13" s="482"/>
      <c r="E13" s="482"/>
      <c r="F13" s="483" t="s">
        <v>1414</v>
      </c>
      <c r="G13" s="488"/>
      <c r="H13" s="485" t="s">
        <v>826</v>
      </c>
      <c r="I13" s="486" t="s">
        <v>1415</v>
      </c>
      <c r="J13" s="487"/>
    </row>
    <row r="14" spans="2:12" x14ac:dyDescent="0.15">
      <c r="B14" s="1528" t="s">
        <v>1416</v>
      </c>
      <c r="C14" s="1529"/>
      <c r="D14" s="482"/>
      <c r="E14" s="482"/>
      <c r="F14" s="483" t="s">
        <v>1417</v>
      </c>
      <c r="G14" s="489"/>
      <c r="H14" s="485"/>
      <c r="I14" s="486" t="s">
        <v>1418</v>
      </c>
      <c r="J14" s="487"/>
    </row>
    <row r="15" spans="2:12" x14ac:dyDescent="0.15">
      <c r="B15" s="474" t="s">
        <v>1419</v>
      </c>
      <c r="C15" s="475"/>
      <c r="D15" s="475"/>
      <c r="E15" s="475"/>
      <c r="F15" s="476" t="s">
        <v>1420</v>
      </c>
      <c r="G15" s="477"/>
      <c r="H15" s="478" t="s">
        <v>827</v>
      </c>
      <c r="I15" s="490"/>
      <c r="J15" s="460"/>
    </row>
    <row r="16" spans="2:12" ht="12.75" thickBot="1" x14ac:dyDescent="0.2">
      <c r="B16" s="491" t="s">
        <v>1421</v>
      </c>
      <c r="C16" s="492"/>
      <c r="D16" s="492"/>
      <c r="E16" s="492"/>
      <c r="F16" s="493" t="s">
        <v>1422</v>
      </c>
      <c r="G16" s="494"/>
      <c r="H16" s="495"/>
      <c r="I16" s="496"/>
      <c r="J16" s="497"/>
    </row>
    <row r="18" spans="2:9" ht="12.75" thickBot="1" x14ac:dyDescent="0.2">
      <c r="B18" s="452" t="s">
        <v>1423</v>
      </c>
      <c r="C18" s="452"/>
      <c r="D18" s="452"/>
      <c r="E18" s="452"/>
      <c r="F18" s="452"/>
      <c r="G18" s="452"/>
    </row>
    <row r="19" spans="2:9" ht="14.25" customHeight="1" thickBot="1" x14ac:dyDescent="0.2">
      <c r="B19" s="1530" t="s">
        <v>1424</v>
      </c>
      <c r="C19" s="1531"/>
      <c r="D19" s="1531"/>
      <c r="E19" s="1531"/>
      <c r="F19" s="1532"/>
      <c r="G19" s="1530" t="s">
        <v>1425</v>
      </c>
      <c r="H19" s="1532"/>
    </row>
    <row r="20" spans="2:9" ht="12" customHeight="1" x14ac:dyDescent="0.15">
      <c r="B20" s="498" t="s">
        <v>1426</v>
      </c>
      <c r="C20" s="499"/>
      <c r="D20" s="500"/>
      <c r="E20" s="500"/>
      <c r="F20" s="501"/>
      <c r="G20" s="498"/>
      <c r="H20" s="502" t="s">
        <v>1408</v>
      </c>
      <c r="I20" s="452"/>
    </row>
    <row r="21" spans="2:9" ht="12" customHeight="1" x14ac:dyDescent="0.15">
      <c r="B21" s="503" t="s">
        <v>1427</v>
      </c>
      <c r="C21" s="504"/>
      <c r="D21" s="505"/>
      <c r="E21" s="505"/>
      <c r="F21" s="487"/>
      <c r="G21" s="503"/>
      <c r="H21" s="506" t="s">
        <v>1408</v>
      </c>
      <c r="I21" s="507"/>
    </row>
    <row r="22" spans="2:9" ht="12" customHeight="1" x14ac:dyDescent="0.15">
      <c r="B22" s="503" t="s">
        <v>1428</v>
      </c>
      <c r="C22" s="504"/>
      <c r="D22" s="505"/>
      <c r="E22" s="505"/>
      <c r="F22" s="487"/>
      <c r="G22" s="503"/>
      <c r="H22" s="506" t="s">
        <v>1408</v>
      </c>
      <c r="I22" s="507"/>
    </row>
    <row r="23" spans="2:9" ht="12" customHeight="1" x14ac:dyDescent="0.15">
      <c r="B23" s="503" t="s">
        <v>1429</v>
      </c>
      <c r="C23" s="504"/>
      <c r="D23" s="505"/>
      <c r="E23" s="505"/>
      <c r="F23" s="487"/>
      <c r="G23" s="503"/>
      <c r="H23" s="506" t="s">
        <v>1408</v>
      </c>
      <c r="I23" s="507"/>
    </row>
    <row r="24" spans="2:9" ht="12" customHeight="1" x14ac:dyDescent="0.15">
      <c r="B24" s="503" t="s">
        <v>1430</v>
      </c>
      <c r="C24" s="504"/>
      <c r="D24" s="508"/>
      <c r="E24" s="505"/>
      <c r="F24" s="487"/>
      <c r="G24" s="503"/>
      <c r="H24" s="506" t="s">
        <v>1408</v>
      </c>
      <c r="I24" s="507"/>
    </row>
    <row r="25" spans="2:9" ht="12" customHeight="1" x14ac:dyDescent="0.15">
      <c r="B25" s="503" t="s">
        <v>1431</v>
      </c>
      <c r="C25" s="504"/>
      <c r="D25" s="505"/>
      <c r="E25" s="505"/>
      <c r="F25" s="487"/>
      <c r="G25" s="503"/>
      <c r="H25" s="506" t="s">
        <v>1408</v>
      </c>
      <c r="I25" s="507"/>
    </row>
    <row r="26" spans="2:9" ht="12" customHeight="1" x14ac:dyDescent="0.15">
      <c r="B26" s="509"/>
      <c r="C26" s="510" t="s">
        <v>1432</v>
      </c>
      <c r="D26" s="504"/>
      <c r="E26" s="505"/>
      <c r="F26" s="487"/>
      <c r="G26" s="503"/>
      <c r="H26" s="506" t="s">
        <v>1408</v>
      </c>
      <c r="I26" s="507"/>
    </row>
    <row r="27" spans="2:9" ht="12" customHeight="1" x14ac:dyDescent="0.15">
      <c r="B27" s="511"/>
      <c r="C27" s="510" t="s">
        <v>1433</v>
      </c>
      <c r="D27" s="504"/>
      <c r="E27" s="505"/>
      <c r="F27" s="487"/>
      <c r="G27" s="503"/>
      <c r="H27" s="506" t="s">
        <v>1408</v>
      </c>
      <c r="I27" s="507"/>
    </row>
    <row r="28" spans="2:9" ht="12" customHeight="1" x14ac:dyDescent="0.15">
      <c r="B28" s="503" t="s">
        <v>1434</v>
      </c>
      <c r="C28" s="504"/>
      <c r="D28" s="512"/>
      <c r="E28" s="512"/>
      <c r="F28" s="513"/>
      <c r="G28" s="514"/>
      <c r="H28" s="506" t="s">
        <v>1408</v>
      </c>
      <c r="I28" s="507"/>
    </row>
    <row r="29" spans="2:9" x14ac:dyDescent="0.15">
      <c r="B29" s="503" t="s">
        <v>1435</v>
      </c>
      <c r="C29" s="504"/>
      <c r="D29" s="505"/>
      <c r="E29" s="505"/>
      <c r="F29" s="487"/>
      <c r="G29" s="503"/>
      <c r="H29" s="506" t="s">
        <v>1408</v>
      </c>
      <c r="I29" s="452"/>
    </row>
    <row r="30" spans="2:9" x14ac:dyDescent="0.15">
      <c r="B30" s="509"/>
      <c r="C30" s="510" t="s">
        <v>1436</v>
      </c>
      <c r="D30" s="504"/>
      <c r="E30" s="505"/>
      <c r="F30" s="487"/>
      <c r="G30" s="503"/>
      <c r="H30" s="506" t="s">
        <v>1408</v>
      </c>
      <c r="I30" s="452"/>
    </row>
    <row r="31" spans="2:9" x14ac:dyDescent="0.15">
      <c r="B31" s="511"/>
      <c r="C31" s="510" t="s">
        <v>1437</v>
      </c>
      <c r="D31" s="504"/>
      <c r="E31" s="505"/>
      <c r="F31" s="487"/>
      <c r="G31" s="503"/>
      <c r="H31" s="506" t="s">
        <v>1408</v>
      </c>
      <c r="I31" s="452"/>
    </row>
    <row r="32" spans="2:9" x14ac:dyDescent="0.15">
      <c r="B32" s="503" t="s">
        <v>1438</v>
      </c>
      <c r="C32" s="504"/>
      <c r="D32" s="505"/>
      <c r="E32" s="505"/>
      <c r="F32" s="487"/>
      <c r="G32" s="503"/>
      <c r="H32" s="506" t="s">
        <v>1408</v>
      </c>
      <c r="I32" s="452"/>
    </row>
    <row r="33" spans="2:12" x14ac:dyDescent="0.15">
      <c r="B33" s="503" t="s">
        <v>1439</v>
      </c>
      <c r="C33" s="504"/>
      <c r="D33" s="505"/>
      <c r="E33" s="505"/>
      <c r="F33" s="487"/>
      <c r="G33" s="503"/>
      <c r="H33" s="506" t="s">
        <v>1408</v>
      </c>
      <c r="I33" s="452"/>
    </row>
    <row r="34" spans="2:12" x14ac:dyDescent="0.15">
      <c r="B34" s="503" t="s">
        <v>1440</v>
      </c>
      <c r="C34" s="504"/>
      <c r="D34" s="505"/>
      <c r="E34" s="505"/>
      <c r="F34" s="487"/>
      <c r="G34" s="503"/>
      <c r="H34" s="506" t="s">
        <v>1408</v>
      </c>
      <c r="I34" s="452"/>
    </row>
    <row r="35" spans="2:12" x14ac:dyDescent="0.15">
      <c r="B35" s="503" t="s">
        <v>1441</v>
      </c>
      <c r="C35" s="504"/>
      <c r="D35" s="505"/>
      <c r="E35" s="505"/>
      <c r="F35" s="487"/>
      <c r="G35" s="503"/>
      <c r="H35" s="506" t="s">
        <v>1408</v>
      </c>
      <c r="I35" s="452"/>
    </row>
    <row r="36" spans="2:12" x14ac:dyDescent="0.15">
      <c r="B36" s="503" t="s">
        <v>1442</v>
      </c>
      <c r="C36" s="504"/>
      <c r="D36" s="505"/>
      <c r="E36" s="505"/>
      <c r="F36" s="487"/>
      <c r="G36" s="503"/>
      <c r="H36" s="506" t="s">
        <v>1408</v>
      </c>
      <c r="I36" s="452"/>
    </row>
    <row r="37" spans="2:12" x14ac:dyDescent="0.15">
      <c r="B37" s="503" t="s">
        <v>1443</v>
      </c>
      <c r="C37" s="504"/>
      <c r="D37" s="505"/>
      <c r="E37" s="505"/>
      <c r="F37" s="487"/>
      <c r="G37" s="503"/>
      <c r="H37" s="506" t="s">
        <v>1408</v>
      </c>
      <c r="I37" s="452"/>
    </row>
    <row r="38" spans="2:12" ht="12.75" thickBot="1" x14ac:dyDescent="0.2">
      <c r="B38" s="515" t="s">
        <v>1444</v>
      </c>
      <c r="C38" s="516"/>
      <c r="D38" s="517"/>
      <c r="E38" s="517"/>
      <c r="F38" s="518"/>
      <c r="G38" s="515"/>
      <c r="H38" s="506" t="s">
        <v>1408</v>
      </c>
      <c r="I38" s="452"/>
    </row>
    <row r="39" spans="2:12" ht="12.75" thickBot="1" x14ac:dyDescent="0.2">
      <c r="B39" s="519"/>
      <c r="C39" s="520" t="s">
        <v>1445</v>
      </c>
      <c r="D39" s="520"/>
      <c r="E39" s="520"/>
      <c r="F39" s="520"/>
      <c r="G39" s="519"/>
      <c r="H39" s="521" t="s">
        <v>1408</v>
      </c>
      <c r="I39" s="452"/>
    </row>
    <row r="40" spans="2:12" x14ac:dyDescent="0.15">
      <c r="B40" s="470"/>
      <c r="C40" s="470"/>
      <c r="D40" s="470"/>
      <c r="E40" s="470"/>
      <c r="F40" s="470"/>
      <c r="G40" s="470"/>
      <c r="H40" s="470"/>
      <c r="I40" s="452"/>
    </row>
    <row r="41" spans="2:12" x14ac:dyDescent="0.15">
      <c r="B41" s="450" t="s">
        <v>1446</v>
      </c>
    </row>
    <row r="42" spans="2:12" ht="12.75" thickBot="1" x14ac:dyDescent="0.2">
      <c r="B42" s="452" t="s">
        <v>1447</v>
      </c>
      <c r="C42" s="452"/>
      <c r="D42" s="452"/>
      <c r="E42" s="452"/>
      <c r="F42" s="452"/>
    </row>
    <row r="43" spans="2:12" ht="14.25" customHeight="1" thickBot="1" x14ac:dyDescent="0.2">
      <c r="B43" s="1530" t="s">
        <v>1448</v>
      </c>
      <c r="C43" s="1531"/>
      <c r="D43" s="1531"/>
      <c r="E43" s="1532"/>
      <c r="F43" s="453" t="s">
        <v>1449</v>
      </c>
      <c r="G43" s="522" t="s">
        <v>1398</v>
      </c>
      <c r="H43" s="522" t="s">
        <v>1450</v>
      </c>
      <c r="I43" s="1548" t="s">
        <v>1451</v>
      </c>
      <c r="J43" s="1549"/>
    </row>
    <row r="44" spans="2:12" x14ac:dyDescent="0.15">
      <c r="B44" s="523" t="s">
        <v>1452</v>
      </c>
      <c r="C44" s="524"/>
      <c r="D44" s="524"/>
      <c r="E44" s="524"/>
      <c r="F44" s="525" t="s">
        <v>1400</v>
      </c>
      <c r="G44" s="526"/>
      <c r="H44" s="527" t="s">
        <v>1453</v>
      </c>
      <c r="I44" s="1550" t="s">
        <v>1454</v>
      </c>
      <c r="J44" s="1551"/>
    </row>
    <row r="45" spans="2:12" x14ac:dyDescent="0.15">
      <c r="B45" s="528" t="s">
        <v>1455</v>
      </c>
      <c r="C45" s="505"/>
      <c r="D45" s="505"/>
      <c r="E45" s="505"/>
      <c r="F45" s="529" t="s">
        <v>1403</v>
      </c>
      <c r="G45" s="530"/>
      <c r="H45" s="531" t="s">
        <v>1453</v>
      </c>
      <c r="I45" s="1535" t="s">
        <v>1454</v>
      </c>
      <c r="J45" s="1536"/>
      <c r="L45" s="532"/>
    </row>
    <row r="46" spans="2:12" x14ac:dyDescent="0.15">
      <c r="B46" s="528" t="s">
        <v>1456</v>
      </c>
      <c r="C46" s="505"/>
      <c r="D46" s="505"/>
      <c r="E46" s="505"/>
      <c r="F46" s="529" t="s">
        <v>1457</v>
      </c>
      <c r="G46" s="530"/>
      <c r="H46" s="531" t="s">
        <v>1453</v>
      </c>
      <c r="I46" s="1535" t="s">
        <v>1458</v>
      </c>
      <c r="J46" s="1536"/>
    </row>
    <row r="47" spans="2:12" x14ac:dyDescent="0.15">
      <c r="B47" s="528" t="s">
        <v>1459</v>
      </c>
      <c r="C47" s="505"/>
      <c r="D47" s="505"/>
      <c r="E47" s="505"/>
      <c r="F47" s="529" t="s">
        <v>1407</v>
      </c>
      <c r="G47" s="530"/>
      <c r="H47" s="531" t="s">
        <v>1460</v>
      </c>
      <c r="I47" s="1535" t="s">
        <v>1454</v>
      </c>
      <c r="J47" s="1536"/>
    </row>
    <row r="48" spans="2:12" ht="12.75" thickBot="1" x14ac:dyDescent="0.2">
      <c r="B48" s="533" t="s">
        <v>1461</v>
      </c>
      <c r="C48" s="534"/>
      <c r="D48" s="534"/>
      <c r="E48" s="534"/>
      <c r="F48" s="476" t="s">
        <v>1411</v>
      </c>
      <c r="G48" s="477"/>
      <c r="H48" s="478" t="s">
        <v>1462</v>
      </c>
      <c r="I48" s="1533" t="s">
        <v>1454</v>
      </c>
      <c r="J48" s="1534"/>
    </row>
    <row r="49" spans="2:12" ht="13.5" thickTop="1" thickBot="1" x14ac:dyDescent="0.2">
      <c r="B49" s="535" t="s">
        <v>1463</v>
      </c>
      <c r="C49" s="536"/>
      <c r="D49" s="536"/>
      <c r="E49" s="536"/>
      <c r="F49" s="537" t="s">
        <v>1464</v>
      </c>
      <c r="G49" s="538"/>
      <c r="H49" s="539" t="s">
        <v>827</v>
      </c>
      <c r="I49" s="1540"/>
      <c r="J49" s="1541"/>
    </row>
    <row r="50" spans="2:12" x14ac:dyDescent="0.15">
      <c r="B50" s="450" t="s">
        <v>1465</v>
      </c>
    </row>
    <row r="52" spans="2:12" ht="12.75" thickBot="1" x14ac:dyDescent="0.2">
      <c r="B52" s="450" t="s">
        <v>1466</v>
      </c>
    </row>
    <row r="53" spans="2:12" x14ac:dyDescent="0.15">
      <c r="B53" s="540"/>
      <c r="C53" s="541"/>
      <c r="D53" s="541"/>
      <c r="E53" s="542" t="s">
        <v>112</v>
      </c>
      <c r="F53" s="543" t="s">
        <v>113</v>
      </c>
      <c r="G53" s="544" t="s">
        <v>114</v>
      </c>
    </row>
    <row r="54" spans="2:12" x14ac:dyDescent="0.15">
      <c r="B54" s="1542" t="s">
        <v>115</v>
      </c>
      <c r="C54" s="1543"/>
      <c r="D54" s="1544"/>
      <c r="E54" s="545" t="s">
        <v>116</v>
      </c>
      <c r="F54" s="546" t="s">
        <v>117</v>
      </c>
      <c r="G54" s="547" t="s">
        <v>1467</v>
      </c>
    </row>
    <row r="55" spans="2:12" x14ac:dyDescent="0.15">
      <c r="B55" s="548"/>
      <c r="C55" s="532"/>
      <c r="D55" s="532"/>
      <c r="E55" s="545"/>
      <c r="F55" s="546"/>
      <c r="G55" s="547" t="s">
        <v>1468</v>
      </c>
    </row>
    <row r="56" spans="2:12" x14ac:dyDescent="0.15">
      <c r="B56" s="548"/>
      <c r="C56" s="532"/>
      <c r="D56" s="532"/>
      <c r="E56" s="545" t="s">
        <v>297</v>
      </c>
      <c r="F56" s="546" t="s">
        <v>297</v>
      </c>
      <c r="G56" s="549" t="s">
        <v>1469</v>
      </c>
    </row>
    <row r="57" spans="2:12" x14ac:dyDescent="0.15">
      <c r="B57" s="550"/>
      <c r="C57" s="504"/>
      <c r="D57" s="504"/>
      <c r="E57" s="551"/>
      <c r="F57" s="552"/>
      <c r="G57" s="553"/>
    </row>
    <row r="58" spans="2:12" x14ac:dyDescent="0.15">
      <c r="B58" s="550"/>
      <c r="C58" s="504"/>
      <c r="D58" s="504"/>
      <c r="E58" s="551"/>
      <c r="F58" s="552"/>
      <c r="G58" s="553"/>
    </row>
    <row r="59" spans="2:12" ht="14.25" customHeight="1" thickBot="1" x14ac:dyDescent="0.2">
      <c r="B59" s="1545" t="s">
        <v>1470</v>
      </c>
      <c r="C59" s="1546"/>
      <c r="D59" s="1547"/>
      <c r="E59" s="554"/>
      <c r="F59" s="555"/>
      <c r="G59" s="556"/>
    </row>
    <row r="60" spans="2:12" x14ac:dyDescent="0.15">
      <c r="B60" s="532"/>
      <c r="C60" s="532"/>
      <c r="D60" s="532"/>
      <c r="E60" s="532"/>
    </row>
    <row r="61" spans="2:12" x14ac:dyDescent="0.15">
      <c r="B61" s="450" t="s">
        <v>1471</v>
      </c>
    </row>
    <row r="62" spans="2:12" ht="12.75" thickBot="1" x14ac:dyDescent="0.2">
      <c r="B62" s="450" t="s">
        <v>1472</v>
      </c>
      <c r="C62" s="557"/>
    </row>
    <row r="63" spans="2:12" ht="13.5" customHeight="1" x14ac:dyDescent="0.15">
      <c r="B63" s="1552" t="s">
        <v>125</v>
      </c>
      <c r="C63" s="1553"/>
      <c r="D63" s="1554"/>
      <c r="E63" s="542" t="s">
        <v>126</v>
      </c>
      <c r="F63" s="558" t="s">
        <v>157</v>
      </c>
      <c r="G63" s="558" t="s">
        <v>128</v>
      </c>
      <c r="H63" s="558" t="s">
        <v>129</v>
      </c>
      <c r="I63" s="543" t="s">
        <v>130</v>
      </c>
      <c r="J63" s="559" t="s">
        <v>131</v>
      </c>
      <c r="K63" s="544" t="s">
        <v>132</v>
      </c>
    </row>
    <row r="64" spans="2:12" x14ac:dyDescent="0.15">
      <c r="B64" s="1542" t="s">
        <v>133</v>
      </c>
      <c r="C64" s="1543"/>
      <c r="D64" s="1544"/>
      <c r="E64" s="545" t="s">
        <v>134</v>
      </c>
      <c r="F64" s="560" t="s">
        <v>309</v>
      </c>
      <c r="G64" s="560" t="s">
        <v>135</v>
      </c>
      <c r="H64" s="560"/>
      <c r="I64" s="546" t="s">
        <v>136</v>
      </c>
      <c r="J64" s="561" t="s">
        <v>137</v>
      </c>
      <c r="K64" s="547" t="s">
        <v>138</v>
      </c>
      <c r="L64" s="532"/>
    </row>
    <row r="65" spans="2:12" x14ac:dyDescent="0.15">
      <c r="B65" s="1542" t="s">
        <v>139</v>
      </c>
      <c r="C65" s="1543"/>
      <c r="D65" s="1544"/>
      <c r="E65" s="545" t="s">
        <v>140</v>
      </c>
      <c r="F65" s="560"/>
      <c r="G65" s="560" t="s">
        <v>1473</v>
      </c>
      <c r="H65" s="560"/>
      <c r="I65" s="546" t="s">
        <v>1474</v>
      </c>
      <c r="J65" s="561"/>
      <c r="K65" s="562" t="s">
        <v>143</v>
      </c>
      <c r="L65" s="532"/>
    </row>
    <row r="66" spans="2:12" x14ac:dyDescent="0.15">
      <c r="B66" s="563"/>
      <c r="C66" s="564"/>
      <c r="D66" s="564"/>
      <c r="E66" s="545" t="s">
        <v>1475</v>
      </c>
      <c r="F66" s="565" t="s">
        <v>1476</v>
      </c>
      <c r="G66" s="566" t="s">
        <v>1477</v>
      </c>
      <c r="H66" s="566" t="s">
        <v>1478</v>
      </c>
      <c r="I66" s="567" t="s">
        <v>238</v>
      </c>
      <c r="J66" s="568" t="s">
        <v>238</v>
      </c>
      <c r="K66" s="549" t="s">
        <v>208</v>
      </c>
      <c r="L66" s="532"/>
    </row>
    <row r="67" spans="2:12" x14ac:dyDescent="0.15">
      <c r="B67" s="569"/>
      <c r="C67" s="570"/>
      <c r="D67" s="570"/>
      <c r="E67" s="571"/>
      <c r="F67" s="572"/>
      <c r="G67" s="573"/>
      <c r="H67" s="574"/>
      <c r="I67" s="575"/>
      <c r="J67" s="576" t="s">
        <v>1458</v>
      </c>
      <c r="K67" s="577"/>
      <c r="L67" s="532"/>
    </row>
    <row r="68" spans="2:12" x14ac:dyDescent="0.15">
      <c r="B68" s="550"/>
      <c r="C68" s="504"/>
      <c r="D68" s="504"/>
      <c r="E68" s="578"/>
      <c r="F68" s="579"/>
      <c r="G68" s="573"/>
      <c r="H68" s="574"/>
      <c r="I68" s="575"/>
      <c r="J68" s="576"/>
      <c r="K68" s="577"/>
      <c r="L68" s="532"/>
    </row>
    <row r="69" spans="2:12" ht="14.25" customHeight="1" thickBot="1" x14ac:dyDescent="0.2">
      <c r="B69" s="1545" t="s">
        <v>122</v>
      </c>
      <c r="C69" s="1546"/>
      <c r="D69" s="1547"/>
      <c r="E69" s="580"/>
      <c r="F69" s="581"/>
      <c r="G69" s="582"/>
      <c r="H69" s="583"/>
      <c r="I69" s="584"/>
      <c r="J69" s="585"/>
      <c r="K69" s="586"/>
    </row>
    <row r="70" spans="2:12" ht="12.75" thickBot="1" x14ac:dyDescent="0.2">
      <c r="B70" s="587"/>
      <c r="G70" s="450" t="s">
        <v>152</v>
      </c>
    </row>
    <row r="71" spans="2:12" x14ac:dyDescent="0.15">
      <c r="I71" s="588" t="s">
        <v>153</v>
      </c>
    </row>
    <row r="72" spans="2:12" x14ac:dyDescent="0.15">
      <c r="I72" s="589" t="s">
        <v>154</v>
      </c>
    </row>
    <row r="73" spans="2:12" x14ac:dyDescent="0.15">
      <c r="I73" s="589" t="s">
        <v>155</v>
      </c>
    </row>
    <row r="74" spans="2:12" ht="12.75" thickBot="1" x14ac:dyDescent="0.2">
      <c r="I74" s="590"/>
    </row>
    <row r="75" spans="2:12" x14ac:dyDescent="0.15">
      <c r="H75" s="557"/>
    </row>
    <row r="76" spans="2:12" ht="12.75" thickBot="1" x14ac:dyDescent="0.2">
      <c r="B76" s="450" t="s">
        <v>1479</v>
      </c>
      <c r="K76" s="532"/>
      <c r="L76" s="532"/>
    </row>
    <row r="77" spans="2:12" x14ac:dyDescent="0.15">
      <c r="B77" s="540"/>
      <c r="C77" s="541"/>
      <c r="D77" s="541"/>
      <c r="E77" s="542" t="s">
        <v>126</v>
      </c>
      <c r="F77" s="558" t="s">
        <v>157</v>
      </c>
      <c r="G77" s="543" t="s">
        <v>128</v>
      </c>
      <c r="H77" s="559" t="s">
        <v>158</v>
      </c>
      <c r="I77" s="544" t="s">
        <v>159</v>
      </c>
      <c r="K77" s="532"/>
      <c r="L77" s="557"/>
    </row>
    <row r="78" spans="2:12" x14ac:dyDescent="0.15">
      <c r="B78" s="1542" t="s">
        <v>125</v>
      </c>
      <c r="C78" s="1543"/>
      <c r="D78" s="1544"/>
      <c r="E78" s="545" t="s">
        <v>160</v>
      </c>
      <c r="F78" s="560" t="s">
        <v>309</v>
      </c>
      <c r="G78" s="546" t="s">
        <v>162</v>
      </c>
      <c r="H78" s="561" t="s">
        <v>163</v>
      </c>
      <c r="I78" s="547"/>
      <c r="K78" s="532"/>
      <c r="L78" s="557"/>
    </row>
    <row r="79" spans="2:12" x14ac:dyDescent="0.15">
      <c r="B79" s="1542" t="s">
        <v>133</v>
      </c>
      <c r="C79" s="1543"/>
      <c r="D79" s="1544"/>
      <c r="E79" s="545" t="s">
        <v>1480</v>
      </c>
      <c r="F79" s="560"/>
      <c r="G79" s="546" t="s">
        <v>1473</v>
      </c>
      <c r="H79" s="561" t="s">
        <v>1481</v>
      </c>
      <c r="I79" s="547" t="s">
        <v>1482</v>
      </c>
      <c r="K79" s="532"/>
      <c r="L79" s="557"/>
    </row>
    <row r="80" spans="2:12" x14ac:dyDescent="0.15">
      <c r="B80" s="1542" t="s">
        <v>139</v>
      </c>
      <c r="C80" s="1543"/>
      <c r="D80" s="1544"/>
      <c r="E80" s="545"/>
      <c r="F80" s="560"/>
      <c r="G80" s="546"/>
      <c r="H80" s="561"/>
      <c r="I80" s="547" t="s">
        <v>1483</v>
      </c>
      <c r="K80" s="532"/>
      <c r="L80" s="557"/>
    </row>
    <row r="81" spans="2:18" x14ac:dyDescent="0.15">
      <c r="B81" s="548"/>
      <c r="C81" s="532"/>
      <c r="D81" s="532"/>
      <c r="E81" s="545" t="s">
        <v>169</v>
      </c>
      <c r="F81" s="560" t="s">
        <v>1476</v>
      </c>
      <c r="G81" s="546" t="s">
        <v>319</v>
      </c>
      <c r="H81" s="568" t="s">
        <v>208</v>
      </c>
      <c r="I81" s="549" t="s">
        <v>1484</v>
      </c>
      <c r="K81" s="532"/>
      <c r="L81" s="532"/>
    </row>
    <row r="82" spans="2:18" x14ac:dyDescent="0.15">
      <c r="B82" s="569"/>
      <c r="C82" s="570"/>
      <c r="D82" s="570"/>
      <c r="E82" s="591"/>
      <c r="F82" s="579"/>
      <c r="G82" s="575"/>
      <c r="H82" s="592"/>
      <c r="I82" s="593"/>
    </row>
    <row r="83" spans="2:18" x14ac:dyDescent="0.15">
      <c r="B83" s="550"/>
      <c r="C83" s="504"/>
      <c r="D83" s="504"/>
      <c r="E83" s="594"/>
      <c r="F83" s="579"/>
      <c r="G83" s="575"/>
      <c r="H83" s="595"/>
      <c r="I83" s="596"/>
    </row>
    <row r="84" spans="2:18" ht="12.75" thickBot="1" x14ac:dyDescent="0.2">
      <c r="B84" s="597" t="s">
        <v>174</v>
      </c>
      <c r="C84" s="598"/>
      <c r="D84" s="598"/>
      <c r="E84" s="580"/>
      <c r="F84" s="599"/>
      <c r="G84" s="600"/>
      <c r="H84" s="601"/>
      <c r="I84" s="602"/>
    </row>
    <row r="85" spans="2:18" ht="12.75" thickBot="1" x14ac:dyDescent="0.2">
      <c r="C85" s="603"/>
      <c r="D85" s="603"/>
      <c r="E85" s="603"/>
      <c r="F85" s="603"/>
      <c r="G85" s="450" t="s">
        <v>175</v>
      </c>
    </row>
    <row r="86" spans="2:18" x14ac:dyDescent="0.15">
      <c r="C86" s="603"/>
      <c r="D86" s="532"/>
      <c r="E86" s="532"/>
      <c r="G86" s="588" t="s">
        <v>176</v>
      </c>
    </row>
    <row r="87" spans="2:18" x14ac:dyDescent="0.15">
      <c r="G87" s="589" t="s">
        <v>177</v>
      </c>
      <c r="M87" s="557"/>
      <c r="N87" s="557"/>
      <c r="O87" s="557"/>
      <c r="P87" s="557"/>
      <c r="Q87" s="532"/>
      <c r="R87" s="557"/>
    </row>
    <row r="88" spans="2:18" x14ac:dyDescent="0.15">
      <c r="G88" s="589" t="s">
        <v>178</v>
      </c>
      <c r="M88" s="557"/>
      <c r="N88" s="557"/>
      <c r="O88" s="557"/>
      <c r="P88" s="557"/>
      <c r="Q88" s="532"/>
      <c r="R88" s="557"/>
    </row>
    <row r="89" spans="2:18" ht="12.75" thickBot="1" x14ac:dyDescent="0.2">
      <c r="G89" s="590"/>
      <c r="M89" s="557"/>
      <c r="N89" s="557"/>
      <c r="O89" s="557"/>
      <c r="P89" s="557"/>
      <c r="Q89" s="532"/>
      <c r="R89" s="557"/>
    </row>
    <row r="90" spans="2:18" x14ac:dyDescent="0.15">
      <c r="M90" s="557"/>
      <c r="N90" s="557"/>
      <c r="O90" s="557"/>
      <c r="P90" s="557"/>
      <c r="Q90" s="532"/>
      <c r="R90" s="557"/>
    </row>
    <row r="91" spans="2:18" ht="12.75" thickBot="1" x14ac:dyDescent="0.2">
      <c r="B91" s="450" t="s">
        <v>1485</v>
      </c>
      <c r="M91" s="557"/>
      <c r="N91" s="557"/>
      <c r="O91" s="557"/>
      <c r="P91" s="557"/>
      <c r="Q91" s="532"/>
      <c r="R91" s="557"/>
    </row>
    <row r="92" spans="2:18" x14ac:dyDescent="0.15">
      <c r="B92" s="540"/>
      <c r="C92" s="541"/>
      <c r="D92" s="541"/>
      <c r="E92" s="540" t="s">
        <v>180</v>
      </c>
      <c r="F92" s="499"/>
      <c r="G92" s="499"/>
      <c r="H92" s="541"/>
      <c r="I92" s="604"/>
      <c r="J92" s="558" t="s">
        <v>181</v>
      </c>
      <c r="K92" s="558" t="s">
        <v>128</v>
      </c>
      <c r="L92" s="559" t="s">
        <v>182</v>
      </c>
      <c r="M92" s="557"/>
      <c r="N92" s="557"/>
      <c r="O92" s="557"/>
      <c r="P92" s="557"/>
      <c r="Q92" s="532"/>
      <c r="R92" s="557"/>
    </row>
    <row r="93" spans="2:18" x14ac:dyDescent="0.15">
      <c r="B93" s="1542" t="s">
        <v>125</v>
      </c>
      <c r="C93" s="1543"/>
      <c r="D93" s="1544"/>
      <c r="E93" s="605"/>
      <c r="F93" s="606" t="s">
        <v>1486</v>
      </c>
      <c r="G93" s="606" t="s">
        <v>1487</v>
      </c>
      <c r="H93" s="606" t="s">
        <v>185</v>
      </c>
      <c r="I93" s="607" t="s">
        <v>1488</v>
      </c>
      <c r="J93" s="560" t="s">
        <v>1489</v>
      </c>
      <c r="K93" s="560" t="s">
        <v>188</v>
      </c>
      <c r="L93" s="561" t="s">
        <v>1490</v>
      </c>
    </row>
    <row r="94" spans="2:18" x14ac:dyDescent="0.15">
      <c r="B94" s="1542" t="s">
        <v>133</v>
      </c>
      <c r="C94" s="1543"/>
      <c r="D94" s="1544"/>
      <c r="E94" s="605"/>
      <c r="F94" s="560"/>
      <c r="G94" s="560"/>
      <c r="H94" s="560"/>
      <c r="I94" s="607"/>
      <c r="J94" s="560" t="s">
        <v>1491</v>
      </c>
      <c r="K94" s="560" t="s">
        <v>1473</v>
      </c>
      <c r="L94" s="561" t="s">
        <v>138</v>
      </c>
      <c r="M94" s="532"/>
    </row>
    <row r="95" spans="2:18" x14ac:dyDescent="0.15">
      <c r="B95" s="1557" t="s">
        <v>139</v>
      </c>
      <c r="C95" s="1558"/>
      <c r="D95" s="1559"/>
      <c r="E95" s="608" t="s">
        <v>169</v>
      </c>
      <c r="F95" s="566" t="s">
        <v>169</v>
      </c>
      <c r="G95" s="566" t="s">
        <v>169</v>
      </c>
      <c r="H95" s="566" t="s">
        <v>169</v>
      </c>
      <c r="I95" s="566" t="s">
        <v>169</v>
      </c>
      <c r="J95" s="560" t="s">
        <v>297</v>
      </c>
      <c r="K95" s="560" t="s">
        <v>319</v>
      </c>
      <c r="L95" s="568" t="s">
        <v>208</v>
      </c>
      <c r="M95" s="532"/>
    </row>
    <row r="96" spans="2:18" x14ac:dyDescent="0.15">
      <c r="B96" s="550"/>
      <c r="C96" s="504"/>
      <c r="D96" s="504"/>
      <c r="E96" s="609"/>
      <c r="F96" s="610"/>
      <c r="G96" s="610"/>
      <c r="H96" s="611"/>
      <c r="I96" s="610"/>
      <c r="J96" s="612"/>
      <c r="K96" s="611"/>
      <c r="L96" s="576"/>
      <c r="M96" s="532"/>
    </row>
    <row r="97" spans="2:15" x14ac:dyDescent="0.15">
      <c r="B97" s="550"/>
      <c r="C97" s="504"/>
      <c r="D97" s="504"/>
      <c r="E97" s="594"/>
      <c r="F97" s="611"/>
      <c r="G97" s="611"/>
      <c r="H97" s="611"/>
      <c r="I97" s="611"/>
      <c r="J97" s="612"/>
      <c r="K97" s="611"/>
      <c r="L97" s="576"/>
      <c r="M97" s="532"/>
    </row>
    <row r="98" spans="2:15" ht="12.75" thickBot="1" x14ac:dyDescent="0.2">
      <c r="B98" s="597" t="s">
        <v>174</v>
      </c>
      <c r="C98" s="598"/>
      <c r="D98" s="598"/>
      <c r="E98" s="613"/>
      <c r="F98" s="614"/>
      <c r="G98" s="614"/>
      <c r="H98" s="614"/>
      <c r="I98" s="583"/>
      <c r="J98" s="615"/>
      <c r="K98" s="616"/>
      <c r="L98" s="601"/>
      <c r="M98" s="532"/>
    </row>
    <row r="99" spans="2:15" ht="12.75" thickBot="1" x14ac:dyDescent="0.2">
      <c r="B99" s="532"/>
      <c r="C99" s="603"/>
      <c r="D99" s="603"/>
      <c r="E99" s="603"/>
      <c r="F99" s="603"/>
      <c r="G99" s="603"/>
      <c r="H99" s="603"/>
      <c r="I99" s="603"/>
      <c r="J99" s="603"/>
      <c r="K99" s="450" t="s">
        <v>196</v>
      </c>
      <c r="L99" s="557"/>
      <c r="M99" s="532"/>
    </row>
    <row r="100" spans="2:15" x14ac:dyDescent="0.15">
      <c r="B100" s="532"/>
      <c r="C100" s="603"/>
      <c r="D100" s="603"/>
      <c r="E100" s="603"/>
      <c r="F100" s="603"/>
      <c r="G100" s="603"/>
      <c r="H100" s="603"/>
      <c r="I100" s="603"/>
      <c r="J100" s="603"/>
      <c r="K100" s="588" t="s">
        <v>197</v>
      </c>
      <c r="L100" s="557"/>
    </row>
    <row r="101" spans="2:15" x14ac:dyDescent="0.15">
      <c r="B101" s="532"/>
      <c r="C101" s="603"/>
      <c r="D101" s="603"/>
      <c r="E101" s="603"/>
      <c r="F101" s="603"/>
      <c r="G101" s="603"/>
      <c r="H101" s="603"/>
      <c r="I101" s="603"/>
      <c r="J101" s="603"/>
      <c r="K101" s="589" t="s">
        <v>198</v>
      </c>
      <c r="L101" s="557"/>
    </row>
    <row r="102" spans="2:15" x14ac:dyDescent="0.15">
      <c r="B102" s="532"/>
      <c r="C102" s="603"/>
      <c r="D102" s="603"/>
      <c r="E102" s="603"/>
      <c r="F102" s="603"/>
      <c r="G102" s="603"/>
      <c r="H102" s="603"/>
      <c r="I102" s="603"/>
      <c r="J102" s="603"/>
      <c r="K102" s="617" t="s">
        <v>199</v>
      </c>
      <c r="L102" s="557"/>
      <c r="O102" s="557"/>
    </row>
    <row r="103" spans="2:15" ht="12.75" thickBot="1" x14ac:dyDescent="0.2">
      <c r="B103" s="532"/>
      <c r="C103" s="603"/>
      <c r="D103" s="603"/>
      <c r="E103" s="603"/>
      <c r="F103" s="603"/>
      <c r="G103" s="603"/>
      <c r="H103" s="603"/>
      <c r="I103" s="603"/>
      <c r="J103" s="603"/>
      <c r="K103" s="618"/>
      <c r="L103" s="557"/>
      <c r="O103" s="557"/>
    </row>
    <row r="104" spans="2:15" ht="12.75" thickBot="1" x14ac:dyDescent="0.2">
      <c r="B104" s="532"/>
      <c r="C104" s="603"/>
      <c r="D104" s="603"/>
      <c r="E104" s="603"/>
      <c r="F104" s="603"/>
      <c r="G104" s="603"/>
      <c r="H104" s="603"/>
      <c r="I104" s="557"/>
      <c r="J104" s="557"/>
      <c r="O104" s="557"/>
    </row>
    <row r="105" spans="2:15" x14ac:dyDescent="0.15">
      <c r="B105" s="532"/>
      <c r="C105" s="603"/>
      <c r="D105" s="603"/>
      <c r="E105" s="603"/>
      <c r="F105" s="603"/>
      <c r="G105" s="603"/>
      <c r="H105" s="603"/>
      <c r="I105" s="603"/>
      <c r="J105" s="603"/>
      <c r="K105" s="557"/>
      <c r="L105" s="588" t="s">
        <v>132</v>
      </c>
      <c r="O105" s="557"/>
    </row>
    <row r="106" spans="2:15" x14ac:dyDescent="0.15">
      <c r="B106" s="532"/>
      <c r="C106" s="603"/>
      <c r="D106" s="603"/>
      <c r="E106" s="603"/>
      <c r="F106" s="603"/>
      <c r="G106" s="603"/>
      <c r="H106" s="603"/>
      <c r="I106" s="603"/>
      <c r="J106" s="603"/>
      <c r="K106" s="557"/>
      <c r="L106" s="589"/>
      <c r="O106" s="557"/>
    </row>
    <row r="107" spans="2:15" x14ac:dyDescent="0.15">
      <c r="B107" s="532"/>
      <c r="C107" s="603"/>
      <c r="D107" s="603"/>
      <c r="E107" s="557"/>
      <c r="L107" s="619" t="s">
        <v>200</v>
      </c>
      <c r="O107" s="557"/>
    </row>
    <row r="108" spans="2:15" x14ac:dyDescent="0.15">
      <c r="C108" s="603"/>
      <c r="L108" s="617" t="s">
        <v>1492</v>
      </c>
      <c r="M108" s="557"/>
    </row>
    <row r="109" spans="2:15" x14ac:dyDescent="0.15">
      <c r="C109" s="532"/>
      <c r="D109" s="532"/>
      <c r="E109" s="532"/>
      <c r="L109" s="620"/>
      <c r="M109" s="557"/>
    </row>
    <row r="110" spans="2:15" x14ac:dyDescent="0.15">
      <c r="C110" s="532"/>
      <c r="D110" s="532"/>
      <c r="E110" s="532"/>
      <c r="L110" s="620"/>
    </row>
    <row r="111" spans="2:15" ht="12.75" thickBot="1" x14ac:dyDescent="0.2">
      <c r="C111" s="532"/>
      <c r="D111" s="532"/>
      <c r="E111" s="532"/>
      <c r="L111" s="590"/>
    </row>
    <row r="112" spans="2:15" ht="12.75" thickBot="1" x14ac:dyDescent="0.2">
      <c r="B112" s="450" t="s">
        <v>1493</v>
      </c>
      <c r="C112" s="557"/>
      <c r="D112" s="557"/>
      <c r="E112" s="557"/>
      <c r="F112" s="557"/>
      <c r="G112" s="557"/>
      <c r="H112" s="557"/>
      <c r="I112" s="557"/>
      <c r="J112" s="557"/>
      <c r="K112" s="532"/>
    </row>
    <row r="113" spans="2:12" ht="13.5" customHeight="1" x14ac:dyDescent="0.15">
      <c r="B113" s="1552" t="s">
        <v>125</v>
      </c>
      <c r="C113" s="1553"/>
      <c r="D113" s="1554"/>
      <c r="E113" s="621" t="s">
        <v>203</v>
      </c>
      <c r="F113" s="622"/>
      <c r="G113" s="499"/>
      <c r="H113" s="499"/>
      <c r="I113" s="623" t="s">
        <v>204</v>
      </c>
      <c r="J113" s="499"/>
      <c r="K113" s="499"/>
      <c r="L113" s="604"/>
    </row>
    <row r="114" spans="2:12" x14ac:dyDescent="0.15">
      <c r="B114" s="1542" t="s">
        <v>133</v>
      </c>
      <c r="C114" s="1543"/>
      <c r="D114" s="1544"/>
      <c r="E114" s="545"/>
      <c r="F114" s="606" t="s">
        <v>1494</v>
      </c>
      <c r="G114" s="606" t="s">
        <v>206</v>
      </c>
      <c r="H114" s="624" t="s">
        <v>207</v>
      </c>
      <c r="I114" s="561"/>
      <c r="J114" s="607" t="s">
        <v>205</v>
      </c>
      <c r="K114" s="560" t="s">
        <v>206</v>
      </c>
      <c r="L114" s="560" t="s">
        <v>207</v>
      </c>
    </row>
    <row r="115" spans="2:12" x14ac:dyDescent="0.15">
      <c r="B115" s="1557" t="s">
        <v>139</v>
      </c>
      <c r="C115" s="1558"/>
      <c r="D115" s="1559"/>
      <c r="E115" s="608" t="s">
        <v>208</v>
      </c>
      <c r="F115" s="566" t="s">
        <v>208</v>
      </c>
      <c r="G115" s="566" t="s">
        <v>208</v>
      </c>
      <c r="H115" s="567" t="s">
        <v>208</v>
      </c>
      <c r="I115" s="568" t="s">
        <v>208</v>
      </c>
      <c r="J115" s="625" t="s">
        <v>208</v>
      </c>
      <c r="K115" s="566" t="s">
        <v>208</v>
      </c>
      <c r="L115" s="566" t="s">
        <v>208</v>
      </c>
    </row>
    <row r="116" spans="2:12" x14ac:dyDescent="0.15">
      <c r="B116" s="548"/>
      <c r="C116" s="532"/>
      <c r="D116" s="532"/>
      <c r="E116" s="605"/>
      <c r="F116" s="626"/>
      <c r="G116" s="626"/>
      <c r="H116" s="627"/>
      <c r="I116" s="628"/>
      <c r="J116" s="629"/>
      <c r="K116" s="626"/>
      <c r="L116" s="626"/>
    </row>
    <row r="117" spans="2:12" x14ac:dyDescent="0.15">
      <c r="B117" s="550"/>
      <c r="C117" s="504"/>
      <c r="D117" s="504"/>
      <c r="E117" s="630"/>
      <c r="F117" s="631"/>
      <c r="G117" s="631"/>
      <c r="H117" s="632"/>
      <c r="I117" s="633"/>
      <c r="J117" s="634"/>
      <c r="K117" s="631"/>
      <c r="L117" s="631"/>
    </row>
    <row r="118" spans="2:12" ht="12.75" thickBot="1" x14ac:dyDescent="0.2">
      <c r="B118" s="597" t="s">
        <v>209</v>
      </c>
      <c r="C118" s="635"/>
      <c r="D118" s="598"/>
      <c r="E118" s="597"/>
      <c r="F118" s="635"/>
      <c r="G118" s="635"/>
      <c r="H118" s="635"/>
      <c r="I118" s="636"/>
      <c r="J118" s="637"/>
      <c r="K118" s="598"/>
      <c r="L118" s="637"/>
    </row>
    <row r="119" spans="2:12" ht="12.75" thickBot="1" x14ac:dyDescent="0.2">
      <c r="C119" s="557"/>
      <c r="D119" s="557"/>
      <c r="E119" s="557"/>
      <c r="F119" s="557"/>
      <c r="G119" s="557"/>
      <c r="H119" s="557"/>
      <c r="I119" s="557"/>
      <c r="J119" s="557"/>
      <c r="K119" s="532"/>
    </row>
    <row r="120" spans="2:12" x14ac:dyDescent="0.15">
      <c r="C120" s="557"/>
      <c r="D120" s="557"/>
      <c r="E120" s="557"/>
      <c r="F120" s="557"/>
      <c r="G120" s="557"/>
      <c r="H120" s="588" t="s">
        <v>210</v>
      </c>
      <c r="I120" s="557"/>
      <c r="J120" s="557"/>
      <c r="K120" s="557"/>
      <c r="L120" s="638" t="s">
        <v>211</v>
      </c>
    </row>
    <row r="121" spans="2:12" x14ac:dyDescent="0.15">
      <c r="C121" s="557"/>
      <c r="D121" s="557"/>
      <c r="E121" s="557"/>
      <c r="F121" s="557"/>
      <c r="G121" s="557"/>
      <c r="H121" s="589" t="s">
        <v>212</v>
      </c>
      <c r="I121" s="557"/>
      <c r="J121" s="557"/>
      <c r="K121" s="557"/>
      <c r="L121" s="639" t="s">
        <v>213</v>
      </c>
    </row>
    <row r="122" spans="2:12" x14ac:dyDescent="0.15">
      <c r="C122" s="557"/>
      <c r="D122" s="557"/>
      <c r="E122" s="557"/>
      <c r="F122" s="557"/>
      <c r="G122" s="557"/>
      <c r="H122" s="617" t="s">
        <v>208</v>
      </c>
      <c r="I122" s="557"/>
      <c r="J122" s="557"/>
      <c r="K122" s="557"/>
      <c r="L122" s="640" t="s">
        <v>208</v>
      </c>
    </row>
    <row r="123" spans="2:12" ht="12.75" thickBot="1" x14ac:dyDescent="0.2">
      <c r="C123" s="557"/>
      <c r="D123" s="557"/>
      <c r="E123" s="557"/>
      <c r="F123" s="557"/>
      <c r="G123" s="557"/>
      <c r="H123" s="618"/>
      <c r="I123" s="557"/>
      <c r="J123" s="557"/>
      <c r="K123" s="557"/>
      <c r="L123" s="577"/>
    </row>
    <row r="124" spans="2:12" x14ac:dyDescent="0.15">
      <c r="C124" s="557"/>
      <c r="D124" s="557"/>
      <c r="E124" s="557"/>
      <c r="F124" s="557"/>
      <c r="G124" s="557"/>
      <c r="H124" s="557"/>
      <c r="I124" s="557"/>
      <c r="J124" s="557"/>
      <c r="K124" s="557"/>
      <c r="L124" s="577"/>
    </row>
    <row r="125" spans="2:12" ht="12.75" thickBot="1" x14ac:dyDescent="0.2">
      <c r="C125" s="557"/>
      <c r="D125" s="557"/>
      <c r="E125" s="557"/>
      <c r="F125" s="557"/>
      <c r="G125" s="557"/>
      <c r="H125" s="557"/>
      <c r="I125" s="557"/>
      <c r="J125" s="557"/>
      <c r="K125" s="557"/>
      <c r="L125" s="641"/>
    </row>
    <row r="126" spans="2:12" x14ac:dyDescent="0.15">
      <c r="C126" s="557"/>
      <c r="D126" s="557"/>
      <c r="E126" s="557"/>
      <c r="F126" s="557"/>
      <c r="G126" s="557"/>
      <c r="H126" s="557"/>
      <c r="I126" s="557"/>
      <c r="J126" s="557"/>
      <c r="K126" s="532"/>
    </row>
    <row r="127" spans="2:12" x14ac:dyDescent="0.15">
      <c r="C127" s="557"/>
      <c r="D127" s="557"/>
      <c r="E127" s="557"/>
      <c r="F127" s="557"/>
      <c r="G127" s="557"/>
      <c r="H127" s="557"/>
      <c r="I127" s="557"/>
      <c r="J127" s="557"/>
      <c r="K127" s="532"/>
    </row>
    <row r="128" spans="2:12" ht="12.75" thickBot="1" x14ac:dyDescent="0.2">
      <c r="F128" s="450" t="s">
        <v>215</v>
      </c>
    </row>
    <row r="129" spans="2:13" x14ac:dyDescent="0.15">
      <c r="B129" s="642" t="s">
        <v>216</v>
      </c>
      <c r="C129" s="499"/>
      <c r="D129" s="499"/>
      <c r="E129" s="643"/>
      <c r="F129" s="644">
        <f>+I69</f>
        <v>0</v>
      </c>
      <c r="G129" s="532"/>
      <c r="H129" s="557"/>
    </row>
    <row r="130" spans="2:13" x14ac:dyDescent="0.15">
      <c r="B130" s="550" t="s">
        <v>217</v>
      </c>
      <c r="C130" s="504"/>
      <c r="D130" s="504"/>
      <c r="E130" s="645"/>
      <c r="F130" s="646">
        <f>+I84</f>
        <v>0</v>
      </c>
      <c r="G130" s="532"/>
      <c r="H130" s="557"/>
    </row>
    <row r="131" spans="2:13" x14ac:dyDescent="0.15">
      <c r="B131" s="550" t="s">
        <v>218</v>
      </c>
      <c r="C131" s="504"/>
      <c r="D131" s="504"/>
      <c r="E131" s="645"/>
      <c r="F131" s="646">
        <f>+L111</f>
        <v>0</v>
      </c>
      <c r="G131" s="532"/>
      <c r="H131" s="557"/>
    </row>
    <row r="132" spans="2:13" x14ac:dyDescent="0.15">
      <c r="B132" s="550" t="s">
        <v>219</v>
      </c>
      <c r="C132" s="570"/>
      <c r="D132" s="570"/>
      <c r="E132" s="647"/>
      <c r="F132" s="648">
        <f>+L125</f>
        <v>0</v>
      </c>
      <c r="G132" s="532"/>
      <c r="H132" s="557"/>
    </row>
    <row r="133" spans="2:13" ht="12.75" thickBot="1" x14ac:dyDescent="0.2">
      <c r="B133" s="649" t="s">
        <v>220</v>
      </c>
      <c r="C133" s="516"/>
      <c r="D133" s="516"/>
      <c r="E133" s="650"/>
      <c r="F133" s="590">
        <f>SUM(F129:F132)</f>
        <v>0</v>
      </c>
      <c r="G133" s="532"/>
      <c r="H133" s="557"/>
    </row>
    <row r="136" spans="2:13" x14ac:dyDescent="0.15">
      <c r="B136" s="450" t="s">
        <v>1495</v>
      </c>
    </row>
    <row r="137" spans="2:13" ht="12.75" thickBot="1" x14ac:dyDescent="0.2"/>
    <row r="138" spans="2:13" ht="13.5" customHeight="1" x14ac:dyDescent="0.15">
      <c r="B138" s="540"/>
      <c r="C138" s="541"/>
      <c r="D138" s="541"/>
      <c r="E138" s="1560" t="s">
        <v>1496</v>
      </c>
      <c r="F138" s="1561"/>
      <c r="G138" s="1556"/>
      <c r="H138" s="1555" t="s">
        <v>1497</v>
      </c>
      <c r="I138" s="1561"/>
      <c r="J138" s="1556"/>
      <c r="K138" s="1555" t="s">
        <v>1498</v>
      </c>
      <c r="L138" s="1556"/>
    </row>
    <row r="139" spans="2:13" x14ac:dyDescent="0.15">
      <c r="B139" s="1542" t="s">
        <v>227</v>
      </c>
      <c r="C139" s="1543"/>
      <c r="D139" s="1544"/>
      <c r="E139" s="545" t="s">
        <v>247</v>
      </c>
      <c r="F139" s="560" t="s">
        <v>248</v>
      </c>
      <c r="G139" s="560" t="s">
        <v>249</v>
      </c>
      <c r="H139" s="560" t="s">
        <v>250</v>
      </c>
      <c r="I139" s="560" t="s">
        <v>251</v>
      </c>
      <c r="J139" s="560" t="s">
        <v>252</v>
      </c>
      <c r="K139" s="606" t="s">
        <v>1499</v>
      </c>
      <c r="L139" s="560" t="s">
        <v>1500</v>
      </c>
    </row>
    <row r="140" spans="2:13" x14ac:dyDescent="0.15">
      <c r="B140" s="548"/>
      <c r="C140" s="532"/>
      <c r="D140" s="532"/>
      <c r="E140" s="545" t="s">
        <v>255</v>
      </c>
      <c r="F140" s="560" t="s">
        <v>1501</v>
      </c>
      <c r="G140" s="560" t="s">
        <v>1502</v>
      </c>
      <c r="H140" s="560" t="s">
        <v>258</v>
      </c>
      <c r="I140" s="560" t="s">
        <v>1503</v>
      </c>
      <c r="J140" s="560" t="s">
        <v>1504</v>
      </c>
      <c r="K140" s="560" t="s">
        <v>1505</v>
      </c>
      <c r="L140" s="560" t="s">
        <v>312</v>
      </c>
    </row>
    <row r="141" spans="2:13" x14ac:dyDescent="0.15">
      <c r="B141" s="548"/>
      <c r="C141" s="532"/>
      <c r="D141" s="532"/>
      <c r="E141" s="545" t="s">
        <v>1506</v>
      </c>
      <c r="F141" s="560" t="s">
        <v>294</v>
      </c>
      <c r="G141" s="560" t="s">
        <v>194</v>
      </c>
      <c r="H141" s="560" t="s">
        <v>293</v>
      </c>
      <c r="I141" s="560" t="s">
        <v>294</v>
      </c>
      <c r="J141" s="560" t="s">
        <v>194</v>
      </c>
      <c r="K141" s="560" t="s">
        <v>1507</v>
      </c>
      <c r="L141" s="560" t="s">
        <v>1508</v>
      </c>
    </row>
    <row r="142" spans="2:13" x14ac:dyDescent="0.15">
      <c r="B142" s="569"/>
      <c r="C142" s="570"/>
      <c r="D142" s="570"/>
      <c r="E142" s="651"/>
      <c r="F142" s="652"/>
      <c r="G142" s="574"/>
      <c r="H142" s="653"/>
      <c r="I142" s="654"/>
      <c r="J142" s="574"/>
      <c r="K142" s="654"/>
      <c r="L142" s="654"/>
    </row>
    <row r="143" spans="2:13" x14ac:dyDescent="0.15">
      <c r="B143" s="550"/>
      <c r="C143" s="504"/>
      <c r="D143" s="504"/>
      <c r="E143" s="655"/>
      <c r="F143" s="611"/>
      <c r="G143" s="574"/>
      <c r="H143" s="656"/>
      <c r="I143" s="574"/>
      <c r="J143" s="574"/>
      <c r="K143" s="574"/>
      <c r="L143" s="574"/>
      <c r="M143" s="532"/>
    </row>
    <row r="144" spans="2:13" ht="14.25" customHeight="1" thickBot="1" x14ac:dyDescent="0.2">
      <c r="B144" s="1545" t="s">
        <v>239</v>
      </c>
      <c r="C144" s="1546"/>
      <c r="D144" s="1547"/>
      <c r="E144" s="657"/>
      <c r="F144" s="583"/>
      <c r="G144" s="658"/>
      <c r="H144" s="581"/>
      <c r="I144" s="581"/>
      <c r="J144" s="658"/>
      <c r="K144" s="581"/>
      <c r="L144" s="658"/>
      <c r="M144" s="532"/>
    </row>
    <row r="145" spans="2:14" ht="12.75" thickBot="1" x14ac:dyDescent="0.2">
      <c r="G145" s="450" t="s">
        <v>268</v>
      </c>
      <c r="J145" s="450" t="s">
        <v>269</v>
      </c>
      <c r="M145" s="532"/>
    </row>
    <row r="146" spans="2:14" x14ac:dyDescent="0.15">
      <c r="J146" s="558" t="s">
        <v>272</v>
      </c>
      <c r="K146" s="558" t="s">
        <v>270</v>
      </c>
      <c r="L146" s="544" t="s">
        <v>271</v>
      </c>
      <c r="M146" s="532"/>
    </row>
    <row r="147" spans="2:14" ht="12.75" customHeight="1" x14ac:dyDescent="0.15">
      <c r="B147" s="450" t="s">
        <v>1509</v>
      </c>
      <c r="J147" s="560"/>
      <c r="K147" s="560" t="s">
        <v>309</v>
      </c>
      <c r="L147" s="547"/>
    </row>
    <row r="148" spans="2:14" x14ac:dyDescent="0.15">
      <c r="C148" s="450" t="s">
        <v>1510</v>
      </c>
      <c r="J148" s="560" t="s">
        <v>1511</v>
      </c>
      <c r="K148" s="560"/>
      <c r="L148" s="547" t="s">
        <v>1512</v>
      </c>
    </row>
    <row r="149" spans="2:14" x14ac:dyDescent="0.15">
      <c r="J149" s="560" t="s">
        <v>194</v>
      </c>
      <c r="K149" s="566" t="s">
        <v>320</v>
      </c>
      <c r="L149" s="549" t="s">
        <v>298</v>
      </c>
    </row>
    <row r="150" spans="2:14" x14ac:dyDescent="0.15">
      <c r="J150" s="574"/>
      <c r="K150" s="659"/>
      <c r="L150" s="660"/>
      <c r="M150" s="532"/>
      <c r="N150" s="532"/>
    </row>
    <row r="151" spans="2:14" x14ac:dyDescent="0.15">
      <c r="J151" s="574"/>
      <c r="K151" s="659"/>
      <c r="L151" s="660"/>
      <c r="M151" s="532"/>
      <c r="N151" s="532"/>
    </row>
    <row r="152" spans="2:14" ht="12.75" thickBot="1" x14ac:dyDescent="0.2">
      <c r="J152" s="658"/>
      <c r="K152" s="661"/>
      <c r="L152" s="602"/>
      <c r="M152" s="532"/>
      <c r="N152" s="532"/>
    </row>
    <row r="153" spans="2:14" x14ac:dyDescent="0.15">
      <c r="J153" s="450" t="s">
        <v>277</v>
      </c>
      <c r="M153" s="532"/>
      <c r="N153" s="532"/>
    </row>
    <row r="154" spans="2:14" x14ac:dyDescent="0.15">
      <c r="F154" s="557"/>
      <c r="M154" s="557"/>
      <c r="N154" s="662"/>
    </row>
    <row r="155" spans="2:14" x14ac:dyDescent="0.15">
      <c r="B155" s="450" t="s">
        <v>1513</v>
      </c>
      <c r="M155" s="557"/>
      <c r="N155" s="662"/>
    </row>
    <row r="156" spans="2:14" ht="12.75" thickBot="1" x14ac:dyDescent="0.2">
      <c r="I156" s="532"/>
      <c r="M156" s="532"/>
      <c r="N156" s="532"/>
    </row>
    <row r="157" spans="2:14" ht="13.5" customHeight="1" x14ac:dyDescent="0.15">
      <c r="B157" s="1552" t="s">
        <v>324</v>
      </c>
      <c r="C157" s="1553"/>
      <c r="D157" s="1554"/>
      <c r="E157" s="542" t="s">
        <v>112</v>
      </c>
      <c r="F157" s="558" t="s">
        <v>325</v>
      </c>
      <c r="G157" s="543" t="s">
        <v>223</v>
      </c>
      <c r="H157" s="559" t="s">
        <v>353</v>
      </c>
      <c r="I157" s="558" t="s">
        <v>354</v>
      </c>
      <c r="J157" s="544" t="s">
        <v>132</v>
      </c>
      <c r="K157" s="663"/>
    </row>
    <row r="158" spans="2:14" x14ac:dyDescent="0.15">
      <c r="B158" s="1542" t="s">
        <v>139</v>
      </c>
      <c r="C158" s="1543"/>
      <c r="D158" s="1544"/>
      <c r="E158" s="545" t="s">
        <v>1514</v>
      </c>
      <c r="F158" s="560" t="s">
        <v>1515</v>
      </c>
      <c r="G158" s="664" t="s">
        <v>355</v>
      </c>
      <c r="H158" s="561" t="s">
        <v>356</v>
      </c>
      <c r="I158" s="560" t="s">
        <v>355</v>
      </c>
      <c r="J158" s="547"/>
      <c r="K158" s="532"/>
    </row>
    <row r="159" spans="2:14" x14ac:dyDescent="0.15">
      <c r="B159" s="548"/>
      <c r="C159" s="532"/>
      <c r="D159" s="532"/>
      <c r="E159" s="545" t="s">
        <v>1516</v>
      </c>
      <c r="F159" s="560" t="s">
        <v>339</v>
      </c>
      <c r="G159" s="546" t="s">
        <v>1473</v>
      </c>
      <c r="H159" s="561" t="s">
        <v>357</v>
      </c>
      <c r="I159" s="560" t="s">
        <v>358</v>
      </c>
      <c r="J159" s="547" t="s">
        <v>359</v>
      </c>
      <c r="K159" s="532"/>
      <c r="M159" s="532"/>
      <c r="N159" s="532"/>
    </row>
    <row r="160" spans="2:14" x14ac:dyDescent="0.15">
      <c r="B160" s="548"/>
      <c r="C160" s="532"/>
      <c r="D160" s="532"/>
      <c r="E160" s="608" t="s">
        <v>360</v>
      </c>
      <c r="F160" s="566" t="s">
        <v>169</v>
      </c>
      <c r="G160" s="567" t="s">
        <v>1517</v>
      </c>
      <c r="H160" s="568" t="s">
        <v>361</v>
      </c>
      <c r="I160" s="566" t="s">
        <v>1518</v>
      </c>
      <c r="J160" s="549" t="s">
        <v>208</v>
      </c>
      <c r="K160" s="532"/>
      <c r="M160" s="532"/>
      <c r="N160" s="532"/>
    </row>
    <row r="161" spans="2:14" x14ac:dyDescent="0.15">
      <c r="B161" s="550" t="s">
        <v>346</v>
      </c>
      <c r="C161" s="504"/>
      <c r="D161" s="504"/>
      <c r="E161" s="630"/>
      <c r="F161" s="611"/>
      <c r="G161" s="575"/>
      <c r="H161" s="665"/>
      <c r="I161" s="611"/>
      <c r="J161" s="577"/>
      <c r="K161" s="532"/>
      <c r="M161" s="532"/>
      <c r="N161" s="532"/>
    </row>
    <row r="162" spans="2:14" x14ac:dyDescent="0.15">
      <c r="B162" s="550" t="s">
        <v>1519</v>
      </c>
      <c r="C162" s="504"/>
      <c r="D162" s="504"/>
      <c r="E162" s="630"/>
      <c r="F162" s="611"/>
      <c r="G162" s="575"/>
      <c r="H162" s="665"/>
      <c r="I162" s="611"/>
      <c r="J162" s="577"/>
      <c r="K162" s="532"/>
    </row>
    <row r="163" spans="2:14" x14ac:dyDescent="0.15">
      <c r="B163" s="550" t="s">
        <v>1520</v>
      </c>
      <c r="C163" s="504"/>
      <c r="D163" s="504"/>
      <c r="E163" s="630"/>
      <c r="F163" s="611"/>
      <c r="G163" s="575"/>
      <c r="H163" s="665"/>
      <c r="I163" s="611"/>
      <c r="J163" s="577"/>
      <c r="K163" s="532"/>
      <c r="M163" s="532"/>
      <c r="N163" s="532"/>
    </row>
    <row r="164" spans="2:14" x14ac:dyDescent="0.15">
      <c r="B164" s="630" t="s">
        <v>349</v>
      </c>
      <c r="C164" s="634"/>
      <c r="D164" s="504"/>
      <c r="E164" s="630"/>
      <c r="F164" s="611"/>
      <c r="G164" s="575"/>
      <c r="H164" s="665"/>
      <c r="I164" s="611"/>
      <c r="J164" s="577"/>
      <c r="K164" s="532"/>
      <c r="M164" s="532"/>
      <c r="N164" s="532"/>
    </row>
    <row r="165" spans="2:14" ht="12.75" thickBot="1" x14ac:dyDescent="0.2">
      <c r="B165" s="666" t="s">
        <v>151</v>
      </c>
      <c r="C165" s="667"/>
      <c r="D165" s="516"/>
      <c r="E165" s="668"/>
      <c r="F165" s="583"/>
      <c r="G165" s="600"/>
      <c r="H165" s="669"/>
      <c r="I165" s="670"/>
      <c r="J165" s="602"/>
      <c r="K165" s="532"/>
      <c r="M165" s="532"/>
      <c r="N165" s="532"/>
    </row>
    <row r="166" spans="2:14" x14ac:dyDescent="0.15">
      <c r="G166" s="450" t="s">
        <v>1521</v>
      </c>
      <c r="I166" s="450" t="s">
        <v>1522</v>
      </c>
    </row>
    <row r="167" spans="2:14" x14ac:dyDescent="0.15">
      <c r="B167" s="532"/>
      <c r="C167" s="532"/>
      <c r="D167" s="532"/>
    </row>
    <row r="168" spans="2:14" ht="12.75" thickBot="1" x14ac:dyDescent="0.2">
      <c r="B168" s="450" t="s">
        <v>1523</v>
      </c>
      <c r="J168" s="450" t="s">
        <v>1524</v>
      </c>
    </row>
    <row r="169" spans="2:14" x14ac:dyDescent="0.15">
      <c r="B169" s="642" t="s">
        <v>1525</v>
      </c>
      <c r="C169" s="499"/>
      <c r="D169" s="499"/>
      <c r="E169" s="499"/>
      <c r="F169" s="499"/>
      <c r="G169" s="499"/>
      <c r="H169" s="671"/>
      <c r="I169" s="672"/>
      <c r="J169" s="644"/>
      <c r="K169" s="532"/>
      <c r="L169" s="532"/>
    </row>
    <row r="170" spans="2:14" x14ac:dyDescent="0.15">
      <c r="B170" s="550" t="s">
        <v>1526</v>
      </c>
      <c r="C170" s="504"/>
      <c r="D170" s="504"/>
      <c r="E170" s="504"/>
      <c r="F170" s="504"/>
      <c r="G170" s="504"/>
      <c r="H170" s="673"/>
      <c r="I170" s="674"/>
      <c r="J170" s="646"/>
      <c r="K170" s="532"/>
      <c r="L170" s="532"/>
    </row>
    <row r="171" spans="2:14" x14ac:dyDescent="0.15">
      <c r="B171" s="550" t="s">
        <v>1527</v>
      </c>
      <c r="C171" s="504"/>
      <c r="D171" s="504"/>
      <c r="E171" s="504"/>
      <c r="F171" s="504"/>
      <c r="G171" s="504"/>
      <c r="H171" s="673"/>
      <c r="I171" s="674"/>
      <c r="J171" s="646"/>
      <c r="K171" s="532"/>
      <c r="L171" s="532"/>
    </row>
    <row r="172" spans="2:14" ht="12.75" thickBot="1" x14ac:dyDescent="0.2">
      <c r="B172" s="649"/>
      <c r="C172" s="516"/>
      <c r="D172" s="516"/>
      <c r="E172" s="516"/>
      <c r="F172" s="516" t="s">
        <v>1528</v>
      </c>
      <c r="G172" s="516"/>
      <c r="H172" s="650"/>
      <c r="I172" s="586"/>
      <c r="J172" s="590"/>
      <c r="K172" s="532"/>
      <c r="L172" s="532"/>
    </row>
    <row r="173" spans="2:14" x14ac:dyDescent="0.15">
      <c r="B173" s="532"/>
      <c r="C173" s="532"/>
      <c r="D173" s="532"/>
    </row>
    <row r="174" spans="2:14" x14ac:dyDescent="0.15">
      <c r="B174" s="450" t="s">
        <v>1529</v>
      </c>
    </row>
    <row r="175" spans="2:14" ht="12.75" thickBot="1" x14ac:dyDescent="0.2">
      <c r="B175" s="450" t="s">
        <v>1530</v>
      </c>
    </row>
    <row r="176" spans="2:14" x14ac:dyDescent="0.15">
      <c r="B176" s="540"/>
      <c r="C176" s="541"/>
      <c r="D176" s="541"/>
      <c r="E176" s="542" t="s">
        <v>373</v>
      </c>
      <c r="F176" s="558" t="s">
        <v>374</v>
      </c>
      <c r="G176" s="558" t="s">
        <v>375</v>
      </c>
      <c r="H176" s="558" t="s">
        <v>224</v>
      </c>
      <c r="I176" s="558" t="s">
        <v>354</v>
      </c>
      <c r="J176" s="558" t="s">
        <v>376</v>
      </c>
      <c r="K176" s="544" t="s">
        <v>226</v>
      </c>
      <c r="L176" s="532"/>
    </row>
    <row r="177" spans="2:18" x14ac:dyDescent="0.15">
      <c r="B177" s="1542" t="s">
        <v>227</v>
      </c>
      <c r="C177" s="1543"/>
      <c r="D177" s="1544"/>
      <c r="E177" s="545" t="s">
        <v>377</v>
      </c>
      <c r="F177" s="560"/>
      <c r="G177" s="560" t="s">
        <v>378</v>
      </c>
      <c r="H177" s="560" t="s">
        <v>379</v>
      </c>
      <c r="I177" s="560" t="s">
        <v>380</v>
      </c>
      <c r="J177" s="560" t="s">
        <v>381</v>
      </c>
      <c r="K177" s="547" t="s">
        <v>138</v>
      </c>
      <c r="L177" s="532"/>
    </row>
    <row r="178" spans="2:18" x14ac:dyDescent="0.15">
      <c r="B178" s="548"/>
      <c r="C178" s="532"/>
      <c r="D178" s="532"/>
      <c r="E178" s="545" t="s">
        <v>1491</v>
      </c>
      <c r="F178" s="564"/>
      <c r="G178" s="560" t="s">
        <v>1473</v>
      </c>
      <c r="H178" s="560"/>
      <c r="I178" s="560"/>
      <c r="J178" s="560" t="s">
        <v>1531</v>
      </c>
      <c r="K178" s="547" t="s">
        <v>1532</v>
      </c>
      <c r="L178" s="532"/>
      <c r="M178" s="557"/>
    </row>
    <row r="179" spans="2:18" x14ac:dyDescent="0.15">
      <c r="B179" s="548"/>
      <c r="C179" s="532"/>
      <c r="D179" s="532"/>
      <c r="E179" s="545" t="s">
        <v>1533</v>
      </c>
      <c r="F179" s="565" t="s">
        <v>385</v>
      </c>
      <c r="G179" s="560" t="s">
        <v>386</v>
      </c>
      <c r="H179" s="560" t="s">
        <v>387</v>
      </c>
      <c r="I179" s="560" t="s">
        <v>387</v>
      </c>
      <c r="J179" s="560" t="s">
        <v>387</v>
      </c>
      <c r="K179" s="549" t="s">
        <v>208</v>
      </c>
      <c r="L179" s="532"/>
      <c r="M179" s="557"/>
    </row>
    <row r="180" spans="2:18" x14ac:dyDescent="0.15">
      <c r="B180" s="550"/>
      <c r="C180" s="570"/>
      <c r="D180" s="570"/>
      <c r="E180" s="591"/>
      <c r="F180" s="611"/>
      <c r="G180" s="673"/>
      <c r="H180" s="631"/>
      <c r="I180" s="631"/>
      <c r="J180" s="675"/>
      <c r="K180" s="676"/>
      <c r="L180" s="532"/>
      <c r="M180" s="557"/>
    </row>
    <row r="181" spans="2:18" x14ac:dyDescent="0.15">
      <c r="B181" s="550"/>
      <c r="C181" s="504"/>
      <c r="D181" s="504"/>
      <c r="E181" s="594"/>
      <c r="F181" s="611"/>
      <c r="G181" s="673"/>
      <c r="H181" s="631"/>
      <c r="I181" s="631"/>
      <c r="J181" s="675"/>
      <c r="K181" s="676"/>
      <c r="L181" s="532"/>
      <c r="M181" s="557"/>
    </row>
    <row r="182" spans="2:18" ht="14.25" customHeight="1" thickBot="1" x14ac:dyDescent="0.2">
      <c r="B182" s="1545" t="s">
        <v>239</v>
      </c>
      <c r="C182" s="1546"/>
      <c r="D182" s="1547"/>
      <c r="E182" s="677"/>
      <c r="F182" s="678"/>
      <c r="G182" s="670"/>
      <c r="H182" s="583"/>
      <c r="I182" s="583"/>
      <c r="J182" s="670"/>
      <c r="K182" s="602"/>
      <c r="L182" s="532"/>
      <c r="M182" s="557"/>
      <c r="N182" s="532"/>
      <c r="O182" s="557"/>
      <c r="P182" s="532"/>
      <c r="Q182" s="532"/>
      <c r="R182" s="557"/>
    </row>
    <row r="183" spans="2:18" ht="14.25" customHeight="1" x14ac:dyDescent="0.15">
      <c r="B183" s="1564" t="s">
        <v>1534</v>
      </c>
      <c r="C183" s="1564"/>
      <c r="D183" s="1564"/>
      <c r="E183" s="1564"/>
      <c r="F183" s="1564"/>
      <c r="G183" s="1564"/>
      <c r="H183" s="1564"/>
      <c r="I183" s="1564"/>
      <c r="J183" s="1564"/>
      <c r="K183" s="1564"/>
      <c r="L183" s="532"/>
      <c r="M183" s="557"/>
      <c r="N183" s="532"/>
      <c r="O183" s="557"/>
      <c r="P183" s="532"/>
      <c r="Q183" s="532"/>
      <c r="R183" s="557"/>
    </row>
    <row r="184" spans="2:18" x14ac:dyDescent="0.15">
      <c r="B184" s="1565"/>
      <c r="C184" s="1565"/>
      <c r="D184" s="1565"/>
      <c r="E184" s="1565"/>
      <c r="F184" s="1565"/>
      <c r="G184" s="1565"/>
      <c r="H184" s="1565"/>
      <c r="I184" s="1565"/>
      <c r="J184" s="1565"/>
      <c r="K184" s="1565"/>
      <c r="L184" s="532"/>
      <c r="M184" s="557"/>
      <c r="N184" s="532"/>
      <c r="O184" s="557"/>
      <c r="P184" s="532"/>
      <c r="Q184" s="532"/>
      <c r="R184" s="557"/>
    </row>
    <row r="185" spans="2:18" ht="12.75" thickBot="1" x14ac:dyDescent="0.2">
      <c r="B185" s="532"/>
      <c r="C185" s="557"/>
      <c r="D185" s="557"/>
      <c r="E185" s="557"/>
      <c r="F185" s="532"/>
      <c r="G185" s="532"/>
      <c r="H185" s="557"/>
      <c r="I185" s="557"/>
      <c r="J185" s="532"/>
      <c r="K185" s="532"/>
      <c r="L185" s="532"/>
      <c r="M185" s="557"/>
      <c r="N185" s="532"/>
      <c r="O185" s="557"/>
      <c r="P185" s="532"/>
      <c r="Q185" s="532"/>
      <c r="R185" s="557"/>
    </row>
    <row r="186" spans="2:18" ht="15" customHeight="1" x14ac:dyDescent="0.15">
      <c r="B186" s="540" t="s">
        <v>389</v>
      </c>
      <c r="C186" s="541"/>
      <c r="D186" s="541"/>
      <c r="E186" s="679"/>
      <c r="F186" s="680"/>
      <c r="G186" s="679"/>
      <c r="H186" s="541"/>
      <c r="I186" s="681"/>
      <c r="J186" s="557"/>
      <c r="K186" s="557"/>
      <c r="L186" s="532"/>
      <c r="M186" s="557"/>
      <c r="N186" s="532"/>
      <c r="O186" s="532"/>
      <c r="P186" s="557"/>
    </row>
    <row r="187" spans="2:18" x14ac:dyDescent="0.15">
      <c r="B187" s="548" t="s">
        <v>390</v>
      </c>
      <c r="C187" s="532"/>
      <c r="D187" s="532"/>
      <c r="E187" s="557"/>
      <c r="F187" s="609"/>
      <c r="G187" s="557"/>
      <c r="H187" s="532"/>
      <c r="I187" s="682"/>
      <c r="J187" s="557"/>
      <c r="K187" s="557"/>
      <c r="L187" s="532"/>
      <c r="M187" s="532"/>
      <c r="N187" s="532"/>
      <c r="O187" s="557"/>
      <c r="P187" s="532"/>
      <c r="Q187" s="532"/>
      <c r="R187" s="557"/>
    </row>
    <row r="188" spans="2:18" ht="12.75" thickBot="1" x14ac:dyDescent="0.2">
      <c r="B188" s="683"/>
      <c r="C188" s="598"/>
      <c r="D188" s="598"/>
      <c r="E188" s="684"/>
      <c r="F188" s="685"/>
      <c r="G188" s="684"/>
      <c r="H188" s="598"/>
      <c r="I188" s="686"/>
      <c r="J188" s="557"/>
      <c r="K188" s="557"/>
      <c r="L188" s="532"/>
      <c r="M188" s="532"/>
      <c r="N188" s="532"/>
      <c r="O188" s="557"/>
      <c r="P188" s="532"/>
      <c r="Q188" s="532"/>
      <c r="R188" s="557"/>
    </row>
    <row r="189" spans="2:18" ht="12.75" thickBot="1" x14ac:dyDescent="0.2">
      <c r="B189" s="532"/>
      <c r="C189" s="557"/>
      <c r="D189" s="557"/>
      <c r="E189" s="557"/>
      <c r="F189" s="532"/>
      <c r="G189" s="532"/>
      <c r="H189" s="557"/>
      <c r="I189" s="557"/>
      <c r="J189" s="532"/>
      <c r="K189" s="532"/>
      <c r="L189" s="532"/>
      <c r="M189" s="532"/>
      <c r="N189" s="532"/>
      <c r="O189" s="557"/>
      <c r="P189" s="532"/>
      <c r="Q189" s="532"/>
      <c r="R189" s="557"/>
    </row>
    <row r="190" spans="2:18" x14ac:dyDescent="0.15">
      <c r="B190" s="540" t="s">
        <v>391</v>
      </c>
      <c r="C190" s="541"/>
      <c r="D190" s="541"/>
      <c r="E190" s="679"/>
      <c r="F190" s="680"/>
      <c r="G190" s="679"/>
      <c r="H190" s="541"/>
      <c r="I190" s="681"/>
      <c r="J190" s="557"/>
      <c r="L190" s="532" t="s">
        <v>1458</v>
      </c>
      <c r="M190" s="532"/>
      <c r="N190" s="532"/>
      <c r="O190" s="557"/>
      <c r="P190" s="532"/>
      <c r="Q190" s="532"/>
      <c r="R190" s="557"/>
    </row>
    <row r="191" spans="2:18" x14ac:dyDescent="0.15">
      <c r="B191" s="548" t="s">
        <v>392</v>
      </c>
      <c r="C191" s="532"/>
      <c r="D191" s="532"/>
      <c r="E191" s="557"/>
      <c r="F191" s="609"/>
      <c r="G191" s="557"/>
      <c r="H191" s="532"/>
      <c r="I191" s="682"/>
      <c r="J191" s="557"/>
      <c r="L191" s="532"/>
      <c r="M191" s="532"/>
      <c r="N191" s="532"/>
      <c r="O191" s="557"/>
      <c r="P191" s="532"/>
      <c r="Q191" s="532"/>
      <c r="R191" s="557"/>
    </row>
    <row r="192" spans="2:18" ht="12.75" thickBot="1" x14ac:dyDescent="0.2">
      <c r="B192" s="683"/>
      <c r="C192" s="598"/>
      <c r="D192" s="598"/>
      <c r="E192" s="684"/>
      <c r="F192" s="685"/>
      <c r="G192" s="684"/>
      <c r="H192" s="598"/>
      <c r="I192" s="686"/>
      <c r="J192" s="557"/>
      <c r="L192" s="532"/>
      <c r="M192" s="532"/>
      <c r="N192" s="532"/>
      <c r="O192" s="557"/>
      <c r="P192" s="532"/>
      <c r="Q192" s="532"/>
      <c r="R192" s="557"/>
    </row>
    <row r="193" spans="2:18" x14ac:dyDescent="0.15">
      <c r="F193" s="557"/>
      <c r="M193" s="532"/>
      <c r="N193" s="532"/>
      <c r="O193" s="557"/>
      <c r="P193" s="532"/>
      <c r="Q193" s="532"/>
      <c r="R193" s="557"/>
    </row>
    <row r="194" spans="2:18" x14ac:dyDescent="0.15">
      <c r="B194" s="450" t="s">
        <v>1535</v>
      </c>
      <c r="M194" s="532"/>
      <c r="N194" s="532"/>
      <c r="O194" s="557"/>
      <c r="P194" s="532"/>
      <c r="Q194" s="532"/>
      <c r="R194" s="557"/>
    </row>
    <row r="195" spans="2:18" ht="12.75" thickBot="1" x14ac:dyDescent="0.2">
      <c r="B195" s="450" t="s">
        <v>1536</v>
      </c>
      <c r="M195" s="557"/>
      <c r="N195" s="532"/>
      <c r="O195" s="532"/>
      <c r="P195" s="557"/>
    </row>
    <row r="196" spans="2:18" ht="13.5" customHeight="1" x14ac:dyDescent="0.15">
      <c r="B196" s="540"/>
      <c r="C196" s="541"/>
      <c r="D196" s="541"/>
      <c r="E196" s="1560" t="s">
        <v>462</v>
      </c>
      <c r="F196" s="1556"/>
      <c r="G196" s="1555" t="s">
        <v>463</v>
      </c>
      <c r="H196" s="1556"/>
      <c r="I196" s="558" t="s">
        <v>409</v>
      </c>
      <c r="J196" s="558" t="s">
        <v>464</v>
      </c>
      <c r="K196" s="558" t="s">
        <v>465</v>
      </c>
      <c r="L196" s="558" t="s">
        <v>466</v>
      </c>
    </row>
    <row r="197" spans="2:18" x14ac:dyDescent="0.15">
      <c r="B197" s="1542" t="s">
        <v>227</v>
      </c>
      <c r="C197" s="1543"/>
      <c r="D197" s="1544"/>
      <c r="E197" s="545" t="s">
        <v>467</v>
      </c>
      <c r="F197" s="560" t="s">
        <v>468</v>
      </c>
      <c r="G197" s="560" t="s">
        <v>469</v>
      </c>
      <c r="H197" s="560" t="s">
        <v>470</v>
      </c>
      <c r="I197" s="560" t="s">
        <v>378</v>
      </c>
      <c r="J197" s="560" t="s">
        <v>378</v>
      </c>
      <c r="K197" s="560" t="s">
        <v>138</v>
      </c>
      <c r="L197" s="560" t="s">
        <v>440</v>
      </c>
    </row>
    <row r="198" spans="2:18" x14ac:dyDescent="0.15">
      <c r="B198" s="548"/>
      <c r="C198" s="532"/>
      <c r="D198" s="532"/>
      <c r="E198" s="545" t="s">
        <v>1491</v>
      </c>
      <c r="F198" s="560"/>
      <c r="G198" s="687" t="s">
        <v>1491</v>
      </c>
      <c r="H198" s="687" t="s">
        <v>471</v>
      </c>
      <c r="I198" s="560" t="s">
        <v>472</v>
      </c>
      <c r="J198" s="560" t="s">
        <v>473</v>
      </c>
      <c r="K198" s="560" t="s">
        <v>474</v>
      </c>
      <c r="L198" s="560"/>
    </row>
    <row r="199" spans="2:18" x14ac:dyDescent="0.15">
      <c r="B199" s="548"/>
      <c r="C199" s="532"/>
      <c r="D199" s="532"/>
      <c r="E199" s="605"/>
      <c r="F199" s="626"/>
      <c r="G199" s="688"/>
      <c r="H199" s="688"/>
      <c r="I199" s="560" t="s">
        <v>1537</v>
      </c>
      <c r="J199" s="560" t="s">
        <v>1537</v>
      </c>
      <c r="K199" s="560" t="s">
        <v>1537</v>
      </c>
      <c r="L199" s="560" t="s">
        <v>421</v>
      </c>
    </row>
    <row r="200" spans="2:18" x14ac:dyDescent="0.15">
      <c r="B200" s="550"/>
      <c r="C200" s="504"/>
      <c r="D200" s="504"/>
      <c r="E200" s="689"/>
      <c r="F200" s="690"/>
      <c r="G200" s="574"/>
      <c r="H200" s="691"/>
      <c r="I200" s="574"/>
      <c r="J200" s="574"/>
      <c r="K200" s="574"/>
      <c r="L200" s="574"/>
    </row>
    <row r="201" spans="2:18" x14ac:dyDescent="0.15">
      <c r="B201" s="550"/>
      <c r="C201" s="504"/>
      <c r="D201" s="504"/>
      <c r="E201" s="689"/>
      <c r="F201" s="690"/>
      <c r="G201" s="574"/>
      <c r="H201" s="691"/>
      <c r="I201" s="574"/>
      <c r="J201" s="574"/>
      <c r="K201" s="574"/>
      <c r="L201" s="574"/>
    </row>
    <row r="202" spans="2:18" ht="12.75" thickBot="1" x14ac:dyDescent="0.2">
      <c r="B202" s="597" t="s">
        <v>174</v>
      </c>
      <c r="C202" s="635"/>
      <c r="D202" s="598"/>
      <c r="E202" s="692"/>
      <c r="F202" s="615"/>
      <c r="G202" s="693"/>
      <c r="H202" s="693"/>
      <c r="I202" s="693"/>
      <c r="J202" s="693"/>
      <c r="K202" s="693"/>
      <c r="L202" s="694"/>
    </row>
    <row r="203" spans="2:18" ht="12.75" thickBot="1" x14ac:dyDescent="0.2">
      <c r="B203" s="532"/>
      <c r="C203" s="603"/>
      <c r="D203" s="603"/>
      <c r="E203" s="603"/>
      <c r="F203" s="557"/>
      <c r="G203" s="557"/>
      <c r="H203" s="557"/>
      <c r="I203" s="557"/>
      <c r="J203" s="557"/>
      <c r="K203" s="557"/>
    </row>
    <row r="204" spans="2:18" x14ac:dyDescent="0.15">
      <c r="B204" s="532"/>
      <c r="C204" s="557"/>
      <c r="D204" s="532"/>
      <c r="E204" s="532"/>
      <c r="F204" s="532"/>
      <c r="G204" s="629"/>
      <c r="H204" s="558" t="s">
        <v>475</v>
      </c>
      <c r="I204" s="695" t="s">
        <v>1538</v>
      </c>
      <c r="J204" s="541"/>
      <c r="K204" s="696"/>
      <c r="L204" s="544" t="s">
        <v>226</v>
      </c>
    </row>
    <row r="205" spans="2:18" x14ac:dyDescent="0.15">
      <c r="B205" s="532"/>
      <c r="C205" s="603"/>
      <c r="D205" s="532"/>
      <c r="E205" s="532"/>
      <c r="F205" s="532"/>
      <c r="G205" s="629"/>
      <c r="H205" s="626"/>
      <c r="I205" s="606" t="s">
        <v>477</v>
      </c>
      <c r="J205" s="606" t="s">
        <v>478</v>
      </c>
      <c r="K205" s="560" t="s">
        <v>479</v>
      </c>
      <c r="L205" s="547" t="s">
        <v>480</v>
      </c>
    </row>
    <row r="206" spans="2:18" x14ac:dyDescent="0.15">
      <c r="B206" s="532"/>
      <c r="C206" s="603"/>
      <c r="D206" s="532"/>
      <c r="E206" s="532"/>
      <c r="F206" s="532"/>
      <c r="G206" s="629"/>
      <c r="H206" s="626"/>
      <c r="I206" s="560" t="s">
        <v>140</v>
      </c>
      <c r="J206" s="560"/>
      <c r="K206" s="607"/>
      <c r="L206" s="547" t="s">
        <v>481</v>
      </c>
    </row>
    <row r="207" spans="2:18" x14ac:dyDescent="0.15">
      <c r="C207" s="603"/>
      <c r="D207" s="532"/>
      <c r="E207" s="532"/>
      <c r="F207" s="532"/>
      <c r="G207" s="629"/>
      <c r="H207" s="626"/>
      <c r="I207" s="560" t="s">
        <v>482</v>
      </c>
      <c r="J207" s="607" t="s">
        <v>483</v>
      </c>
      <c r="K207" s="607" t="s">
        <v>499</v>
      </c>
      <c r="L207" s="547" t="s">
        <v>208</v>
      </c>
    </row>
    <row r="208" spans="2:18" x14ac:dyDescent="0.15">
      <c r="C208" s="603"/>
      <c r="D208" s="697"/>
      <c r="E208" s="698"/>
      <c r="F208" s="698"/>
      <c r="G208" s="699"/>
      <c r="H208" s="700"/>
      <c r="I208" s="631"/>
      <c r="J208" s="631"/>
      <c r="K208" s="631"/>
      <c r="L208" s="676"/>
    </row>
    <row r="209" spans="2:17" x14ac:dyDescent="0.15">
      <c r="C209" s="603"/>
      <c r="D209" s="697"/>
      <c r="E209" s="698"/>
      <c r="F209" s="698"/>
      <c r="G209" s="699"/>
      <c r="H209" s="700"/>
      <c r="I209" s="631"/>
      <c r="J209" s="631"/>
      <c r="K209" s="631"/>
      <c r="L209" s="676"/>
      <c r="M209" s="557"/>
    </row>
    <row r="210" spans="2:17" ht="12.75" thickBot="1" x14ac:dyDescent="0.2">
      <c r="C210" s="603"/>
      <c r="D210" s="557"/>
      <c r="E210" s="698"/>
      <c r="F210" s="698"/>
      <c r="G210" s="699"/>
      <c r="H210" s="701"/>
      <c r="I210" s="702"/>
      <c r="J210" s="702"/>
      <c r="K210" s="637"/>
      <c r="L210" s="602"/>
      <c r="M210" s="557"/>
    </row>
    <row r="211" spans="2:17" ht="12.75" thickBot="1" x14ac:dyDescent="0.2">
      <c r="C211" s="603"/>
      <c r="D211" s="557"/>
      <c r="E211" s="532"/>
      <c r="F211" s="532"/>
      <c r="G211" s="532"/>
      <c r="H211" s="663"/>
      <c r="I211" s="532"/>
      <c r="J211" s="557"/>
      <c r="K211" s="557"/>
      <c r="L211" s="532"/>
      <c r="M211" s="557"/>
    </row>
    <row r="212" spans="2:17" x14ac:dyDescent="0.15">
      <c r="B212" s="540" t="s">
        <v>1539</v>
      </c>
      <c r="C212" s="541"/>
      <c r="D212" s="541"/>
      <c r="E212" s="679"/>
      <c r="F212" s="703"/>
      <c r="G212" s="704"/>
      <c r="H212" s="679"/>
      <c r="I212" s="705"/>
      <c r="J212" s="557"/>
      <c r="K212" s="557"/>
      <c r="L212" s="557"/>
      <c r="M212" s="557"/>
    </row>
    <row r="213" spans="2:17" ht="12.75" thickBot="1" x14ac:dyDescent="0.2">
      <c r="B213" s="683" t="s">
        <v>486</v>
      </c>
      <c r="C213" s="598"/>
      <c r="D213" s="598"/>
      <c r="E213" s="684"/>
      <c r="F213" s="706"/>
      <c r="G213" s="707"/>
      <c r="H213" s="684"/>
      <c r="I213" s="708"/>
      <c r="J213" s="557"/>
      <c r="K213" s="557"/>
      <c r="L213" s="557"/>
      <c r="M213" s="557"/>
    </row>
    <row r="214" spans="2:17" ht="12.75" thickBot="1" x14ac:dyDescent="0.2">
      <c r="E214" s="603"/>
      <c r="F214" s="603"/>
      <c r="G214" s="603"/>
      <c r="H214" s="557"/>
      <c r="I214" s="557"/>
      <c r="J214" s="557"/>
      <c r="K214" s="557"/>
      <c r="L214" s="557"/>
      <c r="M214" s="557"/>
    </row>
    <row r="215" spans="2:17" x14ac:dyDescent="0.15">
      <c r="B215" s="540" t="s">
        <v>1540</v>
      </c>
      <c r="C215" s="541"/>
      <c r="D215" s="541"/>
      <c r="E215" s="679"/>
      <c r="F215" s="703"/>
      <c r="G215" s="704"/>
      <c r="H215" s="679"/>
      <c r="I215" s="705"/>
      <c r="J215" s="557"/>
      <c r="K215" s="557"/>
      <c r="L215" s="557"/>
      <c r="M215" s="557"/>
    </row>
    <row r="216" spans="2:17" ht="12.75" thickBot="1" x14ac:dyDescent="0.2">
      <c r="B216" s="683" t="s">
        <v>486</v>
      </c>
      <c r="C216" s="598"/>
      <c r="D216" s="598"/>
      <c r="E216" s="684"/>
      <c r="F216" s="706"/>
      <c r="G216" s="707"/>
      <c r="H216" s="684"/>
      <c r="I216" s="708"/>
      <c r="J216" s="557"/>
      <c r="K216" s="557"/>
      <c r="L216" s="557"/>
      <c r="M216" s="557"/>
    </row>
    <row r="217" spans="2:17" ht="12.75" thickBot="1" x14ac:dyDescent="0.2">
      <c r="E217" s="603"/>
      <c r="F217" s="603"/>
      <c r="G217" s="603"/>
      <c r="H217" s="557"/>
      <c r="I217" s="557"/>
      <c r="J217" s="557"/>
      <c r="K217" s="557"/>
      <c r="L217" s="557"/>
    </row>
    <row r="218" spans="2:17" x14ac:dyDescent="0.15">
      <c r="B218" s="540" t="s">
        <v>488</v>
      </c>
      <c r="C218" s="541"/>
      <c r="D218" s="541"/>
      <c r="E218" s="679"/>
      <c r="F218" s="703"/>
      <c r="G218" s="704"/>
      <c r="H218" s="679"/>
      <c r="I218" s="705"/>
      <c r="J218" s="557"/>
      <c r="K218" s="557"/>
      <c r="L218" s="557"/>
      <c r="M218" s="532"/>
      <c r="N218" s="557"/>
      <c r="O218" s="532"/>
      <c r="P218" s="532"/>
      <c r="Q218" s="557"/>
    </row>
    <row r="219" spans="2:17" ht="12.75" thickBot="1" x14ac:dyDescent="0.2">
      <c r="B219" s="683" t="s">
        <v>390</v>
      </c>
      <c r="C219" s="598"/>
      <c r="D219" s="598"/>
      <c r="E219" s="684"/>
      <c r="F219" s="706"/>
      <c r="G219" s="707"/>
      <c r="H219" s="684"/>
      <c r="I219" s="708"/>
      <c r="J219" s="557"/>
      <c r="K219" s="557"/>
      <c r="L219" s="557"/>
      <c r="M219" s="532"/>
      <c r="N219" s="557"/>
      <c r="O219" s="532"/>
      <c r="P219" s="532"/>
      <c r="Q219" s="557"/>
    </row>
    <row r="220" spans="2:17" x14ac:dyDescent="0.15">
      <c r="B220" s="532"/>
      <c r="C220" s="532"/>
      <c r="D220" s="532"/>
      <c r="E220" s="557"/>
      <c r="F220" s="603"/>
      <c r="G220" s="603"/>
      <c r="H220" s="557"/>
      <c r="I220" s="557"/>
      <c r="J220" s="557"/>
      <c r="K220" s="557"/>
      <c r="L220" s="557"/>
      <c r="M220" s="532"/>
      <c r="N220" s="557"/>
      <c r="O220" s="532"/>
      <c r="P220" s="532"/>
      <c r="Q220" s="557"/>
    </row>
    <row r="221" spans="2:17" ht="12.75" thickBot="1" x14ac:dyDescent="0.2">
      <c r="B221" s="532" t="s">
        <v>1541</v>
      </c>
      <c r="C221" s="532"/>
      <c r="D221" s="532"/>
      <c r="E221" s="557"/>
      <c r="F221" s="603"/>
      <c r="G221" s="603"/>
      <c r="H221" s="557"/>
      <c r="I221" s="557"/>
      <c r="J221" s="557"/>
      <c r="K221" s="557"/>
      <c r="L221" s="557"/>
      <c r="M221" s="532"/>
      <c r="N221" s="557"/>
      <c r="O221" s="532"/>
      <c r="P221" s="532"/>
      <c r="Q221" s="557"/>
    </row>
    <row r="222" spans="2:17" ht="12.75" thickBot="1" x14ac:dyDescent="0.2">
      <c r="B222" s="1530" t="s">
        <v>1542</v>
      </c>
      <c r="C222" s="1531"/>
      <c r="D222" s="1531"/>
      <c r="E222" s="1532"/>
      <c r="F222" s="453" t="s">
        <v>1449</v>
      </c>
      <c r="G222" s="709" t="s">
        <v>1543</v>
      </c>
      <c r="H222" s="522" t="s">
        <v>1544</v>
      </c>
      <c r="I222" s="710" t="s">
        <v>1545</v>
      </c>
      <c r="J222" s="557"/>
      <c r="K222" s="557"/>
      <c r="L222" s="557"/>
      <c r="M222" s="532"/>
      <c r="N222" s="557"/>
      <c r="O222" s="532"/>
      <c r="P222" s="532"/>
      <c r="Q222" s="557"/>
    </row>
    <row r="223" spans="2:17" ht="24" customHeight="1" x14ac:dyDescent="0.15">
      <c r="B223" s="1566" t="s">
        <v>1546</v>
      </c>
      <c r="C223" s="1567"/>
      <c r="D223" s="1567"/>
      <c r="E223" s="1568"/>
      <c r="F223" s="711" t="s">
        <v>1400</v>
      </c>
      <c r="G223" s="712"/>
      <c r="H223" s="458" t="s">
        <v>827</v>
      </c>
      <c r="I223" s="713"/>
      <c r="J223" s="557"/>
      <c r="K223" s="557"/>
      <c r="L223" s="557"/>
      <c r="M223" s="532"/>
      <c r="N223" s="557"/>
      <c r="O223" s="532"/>
      <c r="P223" s="532"/>
      <c r="Q223" s="557"/>
    </row>
    <row r="224" spans="2:17" x14ac:dyDescent="0.15">
      <c r="B224" s="1569" t="s">
        <v>1547</v>
      </c>
      <c r="C224" s="1570"/>
      <c r="D224" s="1570"/>
      <c r="E224" s="1571"/>
      <c r="F224" s="714" t="s">
        <v>1403</v>
      </c>
      <c r="G224" s="510"/>
      <c r="H224" s="531" t="s">
        <v>1453</v>
      </c>
      <c r="I224" s="715"/>
      <c r="J224" s="557"/>
      <c r="K224" s="716"/>
      <c r="L224" s="557"/>
      <c r="M224" s="532"/>
      <c r="N224" s="557"/>
      <c r="O224" s="532"/>
      <c r="P224" s="532"/>
      <c r="Q224" s="557"/>
    </row>
    <row r="225" spans="2:17" ht="12.75" thickBot="1" x14ac:dyDescent="0.2">
      <c r="B225" s="1572" t="s">
        <v>1548</v>
      </c>
      <c r="C225" s="1573"/>
      <c r="D225" s="1573"/>
      <c r="E225" s="1574"/>
      <c r="F225" s="717" t="s">
        <v>1405</v>
      </c>
      <c r="G225" s="718"/>
      <c r="H225" s="719" t="s">
        <v>1549</v>
      </c>
      <c r="I225" s="720"/>
      <c r="J225" s="557"/>
      <c r="K225" s="557"/>
      <c r="L225" s="557"/>
      <c r="M225" s="532"/>
      <c r="N225" s="557"/>
      <c r="O225" s="532"/>
      <c r="P225" s="532"/>
      <c r="Q225" s="557"/>
    </row>
    <row r="226" spans="2:17" ht="13.5" thickTop="1" thickBot="1" x14ac:dyDescent="0.2">
      <c r="B226" s="1575" t="s">
        <v>1550</v>
      </c>
      <c r="C226" s="1576"/>
      <c r="D226" s="1576"/>
      <c r="E226" s="1577"/>
      <c r="F226" s="537" t="s">
        <v>1551</v>
      </c>
      <c r="G226" s="721"/>
      <c r="H226" s="722" t="s">
        <v>1552</v>
      </c>
      <c r="I226" s="723"/>
      <c r="J226" s="557"/>
      <c r="K226" s="557"/>
      <c r="L226" s="557"/>
      <c r="M226" s="532"/>
      <c r="N226" s="557"/>
      <c r="O226" s="532"/>
      <c r="P226" s="532"/>
      <c r="Q226" s="557"/>
    </row>
    <row r="227" spans="2:17" x14ac:dyDescent="0.15">
      <c r="B227" s="532"/>
      <c r="C227" s="532"/>
      <c r="D227" s="532"/>
      <c r="E227" s="557"/>
      <c r="F227" s="603"/>
      <c r="G227" s="603"/>
      <c r="H227" s="557"/>
      <c r="I227" s="557"/>
      <c r="J227" s="557"/>
      <c r="K227" s="557"/>
      <c r="L227" s="557"/>
      <c r="M227" s="532"/>
      <c r="N227" s="557"/>
      <c r="O227" s="532"/>
      <c r="P227" s="532"/>
      <c r="Q227" s="557"/>
    </row>
    <row r="228" spans="2:17" x14ac:dyDescent="0.15">
      <c r="B228" s="450" t="s">
        <v>1553</v>
      </c>
    </row>
    <row r="229" spans="2:17" ht="12.75" thickBot="1" x14ac:dyDescent="0.2">
      <c r="B229" s="450" t="s">
        <v>1554</v>
      </c>
    </row>
    <row r="230" spans="2:17" ht="13.5" customHeight="1" x14ac:dyDescent="0.15">
      <c r="B230" s="540"/>
      <c r="C230" s="541"/>
      <c r="D230" s="541"/>
      <c r="E230" s="1560" t="s">
        <v>462</v>
      </c>
      <c r="F230" s="1561"/>
      <c r="G230" s="1561"/>
      <c r="H230" s="1561"/>
      <c r="I230" s="1556"/>
      <c r="J230" s="558" t="s">
        <v>224</v>
      </c>
      <c r="K230" s="558" t="s">
        <v>712</v>
      </c>
      <c r="L230" s="558" t="s">
        <v>410</v>
      </c>
    </row>
    <row r="231" spans="2:17" x14ac:dyDescent="0.15">
      <c r="B231" s="1542" t="s">
        <v>227</v>
      </c>
      <c r="C231" s="1543"/>
      <c r="D231" s="1544"/>
      <c r="E231" s="545" t="s">
        <v>713</v>
      </c>
      <c r="F231" s="565" t="s">
        <v>1555</v>
      </c>
      <c r="G231" s="1578" t="s">
        <v>1556</v>
      </c>
      <c r="H231" s="1579"/>
      <c r="I231" s="560" t="s">
        <v>716</v>
      </c>
      <c r="J231" s="560" t="s">
        <v>717</v>
      </c>
      <c r="K231" s="560" t="s">
        <v>138</v>
      </c>
      <c r="L231" s="560" t="s">
        <v>440</v>
      </c>
    </row>
    <row r="232" spans="2:17" x14ac:dyDescent="0.15">
      <c r="B232" s="548"/>
      <c r="C232" s="532"/>
      <c r="D232" s="532"/>
      <c r="E232" s="545" t="s">
        <v>1491</v>
      </c>
      <c r="F232" s="565" t="s">
        <v>1557</v>
      </c>
      <c r="G232" s="1562" t="s">
        <v>1558</v>
      </c>
      <c r="H232" s="1563"/>
      <c r="I232" s="560" t="s">
        <v>718</v>
      </c>
      <c r="J232" s="560" t="s">
        <v>1491</v>
      </c>
      <c r="K232" s="560" t="s">
        <v>142</v>
      </c>
      <c r="L232" s="560"/>
    </row>
    <row r="233" spans="2:17" x14ac:dyDescent="0.15">
      <c r="B233" s="548"/>
      <c r="C233" s="532"/>
      <c r="D233" s="532"/>
      <c r="E233" s="545"/>
      <c r="F233" s="560" t="s">
        <v>1559</v>
      </c>
      <c r="G233" s="567"/>
      <c r="H233" s="724"/>
      <c r="I233" s="566"/>
      <c r="J233" s="560" t="s">
        <v>719</v>
      </c>
      <c r="K233" s="566" t="s">
        <v>1537</v>
      </c>
      <c r="L233" s="560" t="s">
        <v>421</v>
      </c>
    </row>
    <row r="234" spans="2:17" x14ac:dyDescent="0.15">
      <c r="B234" s="550"/>
      <c r="C234" s="504"/>
      <c r="D234" s="504"/>
      <c r="E234" s="655"/>
      <c r="F234" s="611"/>
      <c r="G234" s="725"/>
      <c r="H234" s="726"/>
      <c r="I234" s="611"/>
      <c r="J234" s="727"/>
      <c r="K234" s="611"/>
      <c r="L234" s="611"/>
    </row>
    <row r="235" spans="2:17" x14ac:dyDescent="0.15">
      <c r="B235" s="550"/>
      <c r="C235" s="504"/>
      <c r="D235" s="504"/>
      <c r="E235" s="655"/>
      <c r="F235" s="611"/>
      <c r="G235" s="728"/>
      <c r="H235" s="557"/>
      <c r="I235" s="611"/>
      <c r="J235" s="727"/>
      <c r="K235" s="611"/>
      <c r="L235" s="611"/>
    </row>
    <row r="236" spans="2:17" x14ac:dyDescent="0.15">
      <c r="B236" s="729"/>
      <c r="C236" s="730"/>
      <c r="D236" s="730"/>
      <c r="E236" s="731"/>
      <c r="F236" s="610"/>
      <c r="G236" s="728"/>
      <c r="H236" s="557"/>
      <c r="I236" s="611"/>
      <c r="J236" s="732"/>
      <c r="K236" s="611"/>
      <c r="L236" s="610"/>
    </row>
    <row r="237" spans="2:17" ht="14.25" customHeight="1" thickBot="1" x14ac:dyDescent="0.2">
      <c r="B237" s="1545" t="s">
        <v>239</v>
      </c>
      <c r="C237" s="1546"/>
      <c r="D237" s="1547"/>
      <c r="E237" s="677"/>
      <c r="F237" s="616"/>
      <c r="G237" s="733"/>
      <c r="H237" s="684"/>
      <c r="I237" s="670"/>
      <c r="J237" s="583"/>
      <c r="K237" s="670"/>
      <c r="L237" s="734"/>
    </row>
    <row r="238" spans="2:17" ht="12.75" thickBot="1" x14ac:dyDescent="0.2">
      <c r="C238" s="603"/>
      <c r="D238" s="603"/>
      <c r="E238" s="603"/>
      <c r="F238" s="557"/>
      <c r="G238" s="557"/>
      <c r="H238" s="557"/>
      <c r="I238" s="557"/>
      <c r="J238" s="557"/>
      <c r="K238" s="532"/>
      <c r="M238" s="532"/>
      <c r="N238" s="557"/>
      <c r="O238" s="532"/>
      <c r="P238" s="532"/>
      <c r="Q238" s="557"/>
    </row>
    <row r="239" spans="2:17" x14ac:dyDescent="0.15">
      <c r="C239" s="603"/>
      <c r="D239" s="603"/>
      <c r="E239" s="603"/>
      <c r="F239" s="603"/>
      <c r="G239" s="603"/>
      <c r="H239" s="558" t="s">
        <v>721</v>
      </c>
      <c r="I239" s="695" t="s">
        <v>1560</v>
      </c>
      <c r="J239" s="541"/>
      <c r="K239" s="696"/>
      <c r="L239" s="544" t="s">
        <v>226</v>
      </c>
      <c r="M239" s="532"/>
      <c r="N239" s="557"/>
      <c r="O239" s="532"/>
      <c r="P239" s="532"/>
      <c r="Q239" s="557"/>
    </row>
    <row r="240" spans="2:17" x14ac:dyDescent="0.15">
      <c r="C240" s="603"/>
      <c r="D240" s="603"/>
      <c r="E240" s="603"/>
      <c r="F240" s="603"/>
      <c r="G240" s="603"/>
      <c r="H240" s="626"/>
      <c r="I240" s="606" t="s">
        <v>723</v>
      </c>
      <c r="J240" s="606" t="s">
        <v>724</v>
      </c>
      <c r="K240" s="560" t="s">
        <v>1561</v>
      </c>
      <c r="L240" s="547" t="s">
        <v>726</v>
      </c>
      <c r="M240" s="532"/>
      <c r="N240" s="557"/>
      <c r="O240" s="532"/>
      <c r="P240" s="532"/>
      <c r="Q240" s="557"/>
    </row>
    <row r="241" spans="2:16" x14ac:dyDescent="0.15">
      <c r="C241" s="603"/>
      <c r="D241" s="603"/>
      <c r="E241" s="603"/>
      <c r="F241" s="603"/>
      <c r="G241" s="603"/>
      <c r="H241" s="626"/>
      <c r="I241" s="560" t="s">
        <v>140</v>
      </c>
      <c r="J241" s="560"/>
      <c r="K241" s="607"/>
      <c r="L241" s="547"/>
      <c r="M241" s="557"/>
      <c r="N241" s="532"/>
      <c r="O241" s="532"/>
      <c r="P241" s="557"/>
    </row>
    <row r="242" spans="2:16" x14ac:dyDescent="0.15">
      <c r="C242" s="603"/>
      <c r="D242" s="603"/>
      <c r="E242" s="603"/>
      <c r="F242" s="603"/>
      <c r="G242" s="603"/>
      <c r="H242" s="626"/>
      <c r="I242" s="560" t="s">
        <v>482</v>
      </c>
      <c r="J242" s="607" t="s">
        <v>727</v>
      </c>
      <c r="K242" s="607" t="s">
        <v>1562</v>
      </c>
      <c r="L242" s="549" t="s">
        <v>208</v>
      </c>
    </row>
    <row r="243" spans="2:16" x14ac:dyDescent="0.15">
      <c r="C243" s="603"/>
      <c r="D243" s="603"/>
      <c r="E243" s="603"/>
      <c r="F243" s="603"/>
      <c r="G243" s="603"/>
      <c r="H243" s="612"/>
      <c r="I243" s="631"/>
      <c r="J243" s="631"/>
      <c r="K243" s="631"/>
      <c r="L243" s="676"/>
    </row>
    <row r="244" spans="2:16" x14ac:dyDescent="0.15">
      <c r="C244" s="603"/>
      <c r="D244" s="603"/>
      <c r="E244" s="603"/>
      <c r="F244" s="603"/>
      <c r="G244" s="603"/>
      <c r="H244" s="612"/>
      <c r="I244" s="631"/>
      <c r="J244" s="631"/>
      <c r="K244" s="631"/>
      <c r="L244" s="676"/>
    </row>
    <row r="245" spans="2:16" x14ac:dyDescent="0.15">
      <c r="C245" s="603"/>
      <c r="D245" s="603"/>
      <c r="E245" s="603"/>
      <c r="F245" s="603"/>
      <c r="G245" s="603"/>
      <c r="H245" s="735"/>
      <c r="I245" s="631"/>
      <c r="J245" s="631"/>
      <c r="K245" s="736"/>
      <c r="L245" s="676"/>
    </row>
    <row r="246" spans="2:16" ht="12.75" thickBot="1" x14ac:dyDescent="0.2">
      <c r="C246" s="603"/>
      <c r="D246" s="603"/>
      <c r="E246" s="603"/>
      <c r="F246" s="603"/>
      <c r="G246" s="603"/>
      <c r="H246" s="583"/>
      <c r="I246" s="583"/>
      <c r="J246" s="734"/>
      <c r="K246" s="583"/>
      <c r="L246" s="602"/>
    </row>
    <row r="247" spans="2:16" ht="12.75" thickBot="1" x14ac:dyDescent="0.2">
      <c r="C247" s="603"/>
      <c r="D247" s="603"/>
      <c r="E247" s="603"/>
      <c r="F247" s="557"/>
      <c r="G247" s="557"/>
      <c r="H247" s="737"/>
      <c r="I247" s="557"/>
      <c r="J247" s="557"/>
      <c r="K247" s="557"/>
    </row>
    <row r="248" spans="2:16" x14ac:dyDescent="0.15">
      <c r="B248" s="540" t="s">
        <v>728</v>
      </c>
      <c r="C248" s="541"/>
      <c r="D248" s="541"/>
      <c r="E248" s="679"/>
      <c r="F248" s="703"/>
      <c r="G248" s="679"/>
      <c r="H248" s="705"/>
      <c r="I248" s="557"/>
      <c r="J248" s="557"/>
      <c r="K248" s="557"/>
      <c r="L248" s="532"/>
    </row>
    <row r="249" spans="2:16" ht="12.75" thickBot="1" x14ac:dyDescent="0.2">
      <c r="B249" s="683" t="s">
        <v>390</v>
      </c>
      <c r="C249" s="598"/>
      <c r="D249" s="598"/>
      <c r="E249" s="684"/>
      <c r="F249" s="706"/>
      <c r="G249" s="684"/>
      <c r="H249" s="708"/>
      <c r="I249" s="557"/>
      <c r="J249" s="557"/>
      <c r="K249" s="557"/>
      <c r="L249" s="532"/>
    </row>
    <row r="250" spans="2:16" x14ac:dyDescent="0.15">
      <c r="B250" s="532"/>
      <c r="C250" s="532"/>
      <c r="D250" s="532"/>
      <c r="E250" s="557"/>
      <c r="F250" s="603"/>
      <c r="G250" s="557"/>
      <c r="H250" s="557"/>
      <c r="I250" s="557"/>
      <c r="J250" s="557"/>
      <c r="K250" s="557"/>
      <c r="L250" s="532"/>
    </row>
    <row r="251" spans="2:16" x14ac:dyDescent="0.15">
      <c r="B251" s="450" t="s">
        <v>1563</v>
      </c>
      <c r="K251" s="557"/>
    </row>
    <row r="252" spans="2:16" ht="12.75" thickBot="1" x14ac:dyDescent="0.2">
      <c r="B252" s="450" t="s">
        <v>1564</v>
      </c>
      <c r="K252" s="557"/>
    </row>
    <row r="253" spans="2:16" ht="13.5" customHeight="1" x14ac:dyDescent="0.15">
      <c r="B253" s="540"/>
      <c r="C253" s="541"/>
      <c r="D253" s="541"/>
      <c r="E253" s="542" t="s">
        <v>112</v>
      </c>
      <c r="F253" s="558" t="s">
        <v>181</v>
      </c>
      <c r="G253" s="558" t="s">
        <v>731</v>
      </c>
      <c r="H253" s="558" t="s">
        <v>224</v>
      </c>
      <c r="I253" s="558" t="s">
        <v>732</v>
      </c>
      <c r="J253" s="543" t="s">
        <v>733</v>
      </c>
      <c r="K253" s="558" t="s">
        <v>1565</v>
      </c>
      <c r="L253" s="544" t="s">
        <v>226</v>
      </c>
    </row>
    <row r="254" spans="2:16" x14ac:dyDescent="0.15">
      <c r="B254" s="1542" t="s">
        <v>227</v>
      </c>
      <c r="C254" s="1543"/>
      <c r="D254" s="1544"/>
      <c r="E254" s="545" t="s">
        <v>377</v>
      </c>
      <c r="F254" s="560" t="s">
        <v>735</v>
      </c>
      <c r="G254" s="560" t="s">
        <v>1566</v>
      </c>
      <c r="H254" s="560" t="s">
        <v>440</v>
      </c>
      <c r="I254" s="560" t="s">
        <v>1566</v>
      </c>
      <c r="J254" s="546" t="s">
        <v>441</v>
      </c>
      <c r="K254" s="565" t="s">
        <v>1567</v>
      </c>
      <c r="L254" s="547" t="s">
        <v>738</v>
      </c>
    </row>
    <row r="255" spans="2:16" x14ac:dyDescent="0.15">
      <c r="B255" s="548"/>
      <c r="C255" s="532"/>
      <c r="D255" s="532"/>
      <c r="E255" s="545" t="s">
        <v>1491</v>
      </c>
      <c r="F255" s="560" t="s">
        <v>1491</v>
      </c>
      <c r="G255" s="560" t="s">
        <v>735</v>
      </c>
      <c r="H255" s="560"/>
      <c r="I255" s="560" t="s">
        <v>440</v>
      </c>
      <c r="J255" s="546" t="s">
        <v>740</v>
      </c>
      <c r="K255" s="565" t="s">
        <v>1568</v>
      </c>
      <c r="L255" s="547"/>
    </row>
    <row r="256" spans="2:16" x14ac:dyDescent="0.15">
      <c r="B256" s="548"/>
      <c r="C256" s="532"/>
      <c r="D256" s="532"/>
      <c r="E256" s="608" t="s">
        <v>1569</v>
      </c>
      <c r="F256" s="560" t="s">
        <v>719</v>
      </c>
      <c r="G256" s="560" t="s">
        <v>719</v>
      </c>
      <c r="H256" s="560" t="s">
        <v>421</v>
      </c>
      <c r="I256" s="560" t="s">
        <v>421</v>
      </c>
      <c r="J256" s="567" t="s">
        <v>208</v>
      </c>
      <c r="K256" s="566" t="s">
        <v>208</v>
      </c>
      <c r="L256" s="549" t="s">
        <v>208</v>
      </c>
    </row>
    <row r="257" spans="2:12" x14ac:dyDescent="0.15">
      <c r="B257" s="550"/>
      <c r="C257" s="504"/>
      <c r="D257" s="504"/>
      <c r="E257" s="655"/>
      <c r="F257" s="727"/>
      <c r="G257" s="611"/>
      <c r="H257" s="611"/>
      <c r="I257" s="611"/>
      <c r="J257" s="575"/>
      <c r="K257" s="611"/>
      <c r="L257" s="676"/>
    </row>
    <row r="258" spans="2:12" x14ac:dyDescent="0.15">
      <c r="B258" s="550"/>
      <c r="C258" s="504"/>
      <c r="D258" s="504"/>
      <c r="E258" s="655"/>
      <c r="F258" s="727"/>
      <c r="G258" s="611"/>
      <c r="H258" s="611"/>
      <c r="I258" s="611"/>
      <c r="J258" s="575"/>
      <c r="K258" s="611"/>
      <c r="L258" s="676"/>
    </row>
    <row r="259" spans="2:12" x14ac:dyDescent="0.15">
      <c r="B259" s="729"/>
      <c r="C259" s="730"/>
      <c r="D259" s="730"/>
      <c r="E259" s="731"/>
      <c r="F259" s="732"/>
      <c r="G259" s="611"/>
      <c r="H259" s="610"/>
      <c r="I259" s="610"/>
      <c r="J259" s="575"/>
      <c r="K259" s="611"/>
      <c r="L259" s="676"/>
    </row>
    <row r="260" spans="2:12" ht="14.25" customHeight="1" thickBot="1" x14ac:dyDescent="0.2">
      <c r="B260" s="1545" t="s">
        <v>239</v>
      </c>
      <c r="C260" s="1546"/>
      <c r="D260" s="1547"/>
      <c r="E260" s="677"/>
      <c r="F260" s="583"/>
      <c r="G260" s="670"/>
      <c r="H260" s="734"/>
      <c r="I260" s="734"/>
      <c r="J260" s="600"/>
      <c r="K260" s="670"/>
      <c r="L260" s="602"/>
    </row>
    <row r="261" spans="2:12" ht="12.75" thickBot="1" x14ac:dyDescent="0.2">
      <c r="C261" s="603"/>
      <c r="D261" s="603"/>
      <c r="E261" s="603"/>
      <c r="F261" s="557"/>
      <c r="G261" s="557"/>
      <c r="H261" s="557"/>
      <c r="I261" s="557"/>
      <c r="J261" s="557"/>
    </row>
    <row r="262" spans="2:12" x14ac:dyDescent="0.15">
      <c r="B262" s="540" t="s">
        <v>743</v>
      </c>
      <c r="C262" s="541"/>
      <c r="D262" s="541"/>
      <c r="E262" s="679"/>
      <c r="F262" s="703"/>
      <c r="G262" s="679"/>
      <c r="H262" s="705"/>
      <c r="I262" s="557"/>
      <c r="J262" s="557"/>
    </row>
    <row r="263" spans="2:12" ht="12.75" thickBot="1" x14ac:dyDescent="0.2">
      <c r="B263" s="683" t="s">
        <v>1570</v>
      </c>
      <c r="C263" s="598"/>
      <c r="D263" s="598"/>
      <c r="E263" s="684"/>
      <c r="F263" s="706"/>
      <c r="G263" s="684"/>
      <c r="H263" s="708"/>
      <c r="I263" s="557"/>
      <c r="J263" s="557"/>
    </row>
    <row r="264" spans="2:12" ht="12.75" thickBot="1" x14ac:dyDescent="0.2">
      <c r="E264" s="603"/>
      <c r="F264" s="603"/>
      <c r="G264" s="557"/>
      <c r="H264" s="557"/>
      <c r="I264" s="557"/>
      <c r="J264" s="557"/>
    </row>
    <row r="265" spans="2:12" x14ac:dyDescent="0.15">
      <c r="B265" s="540" t="s">
        <v>744</v>
      </c>
      <c r="C265" s="541"/>
      <c r="D265" s="541"/>
      <c r="E265" s="679"/>
      <c r="F265" s="703"/>
      <c r="G265" s="679"/>
      <c r="H265" s="705"/>
      <c r="I265" s="557"/>
      <c r="J265" s="557"/>
    </row>
    <row r="266" spans="2:12" ht="12" customHeight="1" thickBot="1" x14ac:dyDescent="0.2">
      <c r="B266" s="683" t="s">
        <v>1571</v>
      </c>
      <c r="C266" s="598"/>
      <c r="D266" s="598"/>
      <c r="E266" s="684"/>
      <c r="F266" s="706"/>
      <c r="G266" s="684"/>
      <c r="H266" s="708"/>
      <c r="I266" s="557"/>
      <c r="J266" s="557"/>
    </row>
    <row r="267" spans="2:12" x14ac:dyDescent="0.15">
      <c r="B267" s="532"/>
      <c r="C267" s="557"/>
      <c r="D267" s="603"/>
      <c r="E267" s="603"/>
      <c r="F267" s="679"/>
      <c r="G267" s="557"/>
      <c r="H267" s="557"/>
      <c r="I267" s="557"/>
      <c r="J267" s="557"/>
    </row>
    <row r="268" spans="2:12" ht="12.75" thickBot="1" x14ac:dyDescent="0.2">
      <c r="B268" s="450" t="s">
        <v>1572</v>
      </c>
      <c r="C268" s="603"/>
      <c r="D268" s="603"/>
      <c r="E268" s="603"/>
      <c r="F268" s="603" t="s">
        <v>215</v>
      </c>
      <c r="G268" s="557"/>
      <c r="H268" s="557"/>
      <c r="I268" s="557"/>
      <c r="J268" s="557"/>
    </row>
    <row r="269" spans="2:12" x14ac:dyDescent="0.15">
      <c r="B269" s="642" t="s">
        <v>1573</v>
      </c>
      <c r="C269" s="499"/>
      <c r="D269" s="499"/>
      <c r="E269" s="738"/>
      <c r="F269" s="644"/>
      <c r="G269" s="557"/>
      <c r="H269" s="557"/>
      <c r="I269" s="557"/>
      <c r="J269" s="557"/>
    </row>
    <row r="270" spans="2:12" x14ac:dyDescent="0.15">
      <c r="B270" s="550" t="s">
        <v>1574</v>
      </c>
      <c r="C270" s="504"/>
      <c r="D270" s="504"/>
      <c r="E270" s="739"/>
      <c r="F270" s="646"/>
      <c r="G270" s="557"/>
      <c r="H270" s="557"/>
      <c r="I270" s="557"/>
      <c r="J270" s="557"/>
    </row>
    <row r="271" spans="2:12" ht="12.75" thickBot="1" x14ac:dyDescent="0.2">
      <c r="B271" s="683"/>
      <c r="C271" s="598"/>
      <c r="D271" s="598"/>
      <c r="E271" s="707" t="s">
        <v>749</v>
      </c>
      <c r="F271" s="740"/>
      <c r="G271" s="557"/>
      <c r="H271" s="557"/>
      <c r="I271" s="557"/>
      <c r="J271" s="557"/>
    </row>
    <row r="272" spans="2:12" x14ac:dyDescent="0.15">
      <c r="C272" s="603"/>
      <c r="D272" s="603"/>
      <c r="E272" s="603"/>
      <c r="F272" s="557"/>
      <c r="G272" s="557"/>
      <c r="H272" s="737"/>
      <c r="I272" s="557"/>
      <c r="J272" s="557"/>
    </row>
    <row r="273" spans="2:10" s="741" customFormat="1" x14ac:dyDescent="0.15">
      <c r="B273" s="741" t="s">
        <v>0</v>
      </c>
    </row>
    <row r="274" spans="2:10" s="741" customFormat="1" ht="12.75" thickBot="1" x14ac:dyDescent="0.2">
      <c r="B274" s="742" t="s">
        <v>1</v>
      </c>
      <c r="C274" s="743"/>
      <c r="D274" s="743"/>
      <c r="E274" s="743"/>
      <c r="F274" s="744"/>
      <c r="G274" s="744"/>
      <c r="H274" s="744"/>
    </row>
    <row r="275" spans="2:10" s="741" customFormat="1" ht="14.25" customHeight="1" thickBot="1" x14ac:dyDescent="0.2">
      <c r="B275" s="1586" t="s">
        <v>2</v>
      </c>
      <c r="C275" s="1587"/>
      <c r="D275" s="1587"/>
      <c r="E275" s="1588"/>
      <c r="F275" s="745" t="s">
        <v>3</v>
      </c>
      <c r="G275" s="746" t="s">
        <v>1543</v>
      </c>
      <c r="H275" s="747" t="s">
        <v>1544</v>
      </c>
      <c r="I275" s="1589" t="s">
        <v>1545</v>
      </c>
      <c r="J275" s="1590"/>
    </row>
    <row r="276" spans="2:10" s="741" customFormat="1" x14ac:dyDescent="0.15">
      <c r="B276" s="1591" t="s">
        <v>4</v>
      </c>
      <c r="C276" s="1592"/>
      <c r="D276" s="1592"/>
      <c r="E276" s="1592"/>
      <c r="F276" s="1598" t="s">
        <v>1400</v>
      </c>
      <c r="G276" s="748">
        <v>918</v>
      </c>
      <c r="H276" s="749" t="s">
        <v>5</v>
      </c>
      <c r="I276" s="1599" t="s">
        <v>6</v>
      </c>
      <c r="J276" s="1600"/>
    </row>
    <row r="277" spans="2:10" s="741" customFormat="1" x14ac:dyDescent="0.15">
      <c r="B277" s="1593"/>
      <c r="C277" s="1594"/>
      <c r="D277" s="1594"/>
      <c r="E277" s="1595"/>
      <c r="F277" s="1598"/>
      <c r="G277" s="750"/>
      <c r="H277" s="751"/>
      <c r="I277" s="1610"/>
      <c r="J277" s="1611"/>
    </row>
    <row r="278" spans="2:10" s="754" customFormat="1" x14ac:dyDescent="0.15">
      <c r="B278" s="1596"/>
      <c r="C278" s="1597"/>
      <c r="D278" s="1597"/>
      <c r="E278" s="1597"/>
      <c r="F278" s="1598"/>
      <c r="G278" s="752"/>
      <c r="H278" s="753"/>
      <c r="I278" s="1582"/>
      <c r="J278" s="1583"/>
    </row>
    <row r="279" spans="2:10" s="741" customFormat="1" ht="12.75" thickBot="1" x14ac:dyDescent="0.2">
      <c r="B279" s="755" t="s">
        <v>7</v>
      </c>
      <c r="C279" s="756"/>
      <c r="D279" s="756"/>
      <c r="E279" s="756"/>
      <c r="F279" s="757" t="s">
        <v>1403</v>
      </c>
      <c r="G279" s="748"/>
      <c r="H279" s="749" t="s">
        <v>1453</v>
      </c>
      <c r="I279" s="1599" t="s">
        <v>8</v>
      </c>
      <c r="J279" s="1600"/>
    </row>
    <row r="280" spans="2:10" s="741" customFormat="1" ht="13.5" thickTop="1" thickBot="1" x14ac:dyDescent="0.2">
      <c r="B280" s="758" t="s">
        <v>9</v>
      </c>
      <c r="C280" s="759"/>
      <c r="D280" s="759"/>
      <c r="E280" s="759"/>
      <c r="F280" s="760" t="s">
        <v>10</v>
      </c>
      <c r="G280" s="761"/>
      <c r="H280" s="762" t="s">
        <v>11</v>
      </c>
      <c r="I280" s="1580"/>
      <c r="J280" s="1581"/>
    </row>
    <row r="281" spans="2:10" s="741" customFormat="1" x14ac:dyDescent="0.15">
      <c r="B281" s="742" t="s">
        <v>12</v>
      </c>
      <c r="C281" s="742"/>
      <c r="D281" s="742"/>
      <c r="E281" s="743"/>
      <c r="F281" s="744"/>
      <c r="G281" s="744"/>
      <c r="H281" s="744"/>
    </row>
    <row r="282" spans="2:10" s="741" customFormat="1" x14ac:dyDescent="0.15"/>
    <row r="283" spans="2:10" s="741" customFormat="1" ht="12.75" thickBot="1" x14ac:dyDescent="0.2">
      <c r="B283" s="742" t="s">
        <v>13</v>
      </c>
      <c r="C283" s="742"/>
      <c r="D283" s="742"/>
      <c r="E283" s="742"/>
      <c r="F283" s="743"/>
      <c r="G283" s="743"/>
      <c r="H283" s="1605"/>
      <c r="I283" s="1605"/>
      <c r="J283" s="1605"/>
    </row>
    <row r="284" spans="2:10" s="741" customFormat="1" ht="14.25" customHeight="1" thickBot="1" x14ac:dyDescent="0.2">
      <c r="B284" s="1586" t="s">
        <v>1542</v>
      </c>
      <c r="C284" s="1587"/>
      <c r="D284" s="1588"/>
      <c r="E284" s="745" t="s">
        <v>1449</v>
      </c>
      <c r="F284" s="746" t="s">
        <v>1543</v>
      </c>
      <c r="G284" s="763" t="s">
        <v>1544</v>
      </c>
      <c r="H284" s="1612" t="s">
        <v>1545</v>
      </c>
      <c r="I284" s="1612"/>
      <c r="J284" s="1613"/>
    </row>
    <row r="285" spans="2:10" s="741" customFormat="1" x14ac:dyDescent="0.15">
      <c r="B285" s="764" t="s">
        <v>14</v>
      </c>
      <c r="C285" s="765"/>
      <c r="D285" s="765"/>
      <c r="E285" s="766" t="s">
        <v>1400</v>
      </c>
      <c r="F285" s="752"/>
      <c r="G285" s="753" t="s">
        <v>15</v>
      </c>
      <c r="H285" s="1582" t="s">
        <v>16</v>
      </c>
      <c r="I285" s="1582"/>
      <c r="J285" s="1583"/>
    </row>
    <row r="286" spans="2:10" s="741" customFormat="1" x14ac:dyDescent="0.15">
      <c r="B286" s="767" t="s">
        <v>17</v>
      </c>
      <c r="C286" s="768"/>
      <c r="D286" s="768"/>
      <c r="E286" s="769" t="s">
        <v>1403</v>
      </c>
      <c r="F286" s="770"/>
      <c r="G286" s="771" t="s">
        <v>18</v>
      </c>
      <c r="H286" s="1584" t="s">
        <v>19</v>
      </c>
      <c r="I286" s="1584"/>
      <c r="J286" s="1585"/>
    </row>
    <row r="287" spans="2:10" s="741" customFormat="1" x14ac:dyDescent="0.15">
      <c r="B287" s="767" t="s">
        <v>20</v>
      </c>
      <c r="C287" s="768"/>
      <c r="D287" s="768"/>
      <c r="E287" s="772" t="s">
        <v>1405</v>
      </c>
      <c r="F287" s="773"/>
      <c r="G287" s="771" t="s">
        <v>15</v>
      </c>
      <c r="H287" s="1584" t="s">
        <v>16</v>
      </c>
      <c r="I287" s="1584"/>
      <c r="J287" s="1585"/>
    </row>
    <row r="288" spans="2:10" s="741" customFormat="1" x14ac:dyDescent="0.15">
      <c r="B288" s="767" t="s">
        <v>17</v>
      </c>
      <c r="C288" s="768"/>
      <c r="D288" s="768"/>
      <c r="E288" s="772" t="s">
        <v>1407</v>
      </c>
      <c r="F288" s="770"/>
      <c r="G288" s="771" t="s">
        <v>18</v>
      </c>
      <c r="H288" s="1584" t="s">
        <v>19</v>
      </c>
      <c r="I288" s="1584"/>
      <c r="J288" s="1585"/>
    </row>
    <row r="289" spans="2:10" s="741" customFormat="1" x14ac:dyDescent="0.15">
      <c r="B289" s="774" t="s">
        <v>21</v>
      </c>
      <c r="C289" s="768"/>
      <c r="D289" s="768"/>
      <c r="E289" s="772" t="s">
        <v>1411</v>
      </c>
      <c r="F289" s="773"/>
      <c r="G289" s="771" t="s">
        <v>15</v>
      </c>
      <c r="H289" s="1584" t="s">
        <v>16</v>
      </c>
      <c r="I289" s="1584"/>
      <c r="J289" s="1585"/>
    </row>
    <row r="290" spans="2:10" s="741" customFormat="1" x14ac:dyDescent="0.15">
      <c r="B290" s="767" t="s">
        <v>17</v>
      </c>
      <c r="C290" s="768"/>
      <c r="D290" s="768"/>
      <c r="E290" s="772" t="s">
        <v>1414</v>
      </c>
      <c r="F290" s="770"/>
      <c r="G290" s="771" t="s">
        <v>18</v>
      </c>
      <c r="H290" s="1584" t="s">
        <v>19</v>
      </c>
      <c r="I290" s="1584"/>
      <c r="J290" s="1585"/>
    </row>
    <row r="291" spans="2:10" s="741" customFormat="1" x14ac:dyDescent="0.15">
      <c r="B291" s="775" t="s">
        <v>22</v>
      </c>
      <c r="C291" s="756"/>
      <c r="D291" s="756"/>
      <c r="E291" s="1598" t="s">
        <v>23</v>
      </c>
      <c r="F291" s="748"/>
      <c r="G291" s="749" t="s">
        <v>24</v>
      </c>
      <c r="H291" s="1601"/>
      <c r="I291" s="1602"/>
      <c r="J291" s="1603"/>
    </row>
    <row r="292" spans="2:10" s="741" customFormat="1" x14ac:dyDescent="0.15">
      <c r="B292" s="776"/>
      <c r="C292" s="743"/>
      <c r="D292" s="743"/>
      <c r="E292" s="1598"/>
      <c r="F292" s="750"/>
      <c r="G292" s="751"/>
      <c r="H292" s="1604"/>
      <c r="I292" s="1605"/>
      <c r="J292" s="1606"/>
    </row>
    <row r="293" spans="2:10" s="741" customFormat="1" x14ac:dyDescent="0.15">
      <c r="B293" s="777"/>
      <c r="C293" s="778"/>
      <c r="D293" s="778"/>
      <c r="E293" s="1598"/>
      <c r="F293" s="752"/>
      <c r="G293" s="753"/>
      <c r="H293" s="1607"/>
      <c r="I293" s="1608"/>
      <c r="J293" s="1609"/>
    </row>
    <row r="294" spans="2:10" s="741" customFormat="1" x14ac:dyDescent="0.15">
      <c r="B294" s="767" t="s">
        <v>25</v>
      </c>
      <c r="C294" s="768"/>
      <c r="D294" s="768"/>
      <c r="E294" s="772" t="s">
        <v>26</v>
      </c>
      <c r="F294" s="773">
        <v>50</v>
      </c>
      <c r="G294" s="771" t="s">
        <v>27</v>
      </c>
      <c r="H294" s="1584" t="s">
        <v>6</v>
      </c>
      <c r="I294" s="1584"/>
      <c r="J294" s="1585"/>
    </row>
    <row r="295" spans="2:10" s="741" customFormat="1" x14ac:dyDescent="0.15">
      <c r="B295" s="767" t="s">
        <v>28</v>
      </c>
      <c r="C295" s="768"/>
      <c r="D295" s="768"/>
      <c r="E295" s="769" t="s">
        <v>29</v>
      </c>
      <c r="F295" s="773"/>
      <c r="G295" s="771" t="s">
        <v>24</v>
      </c>
      <c r="H295" s="1584"/>
      <c r="I295" s="1584"/>
      <c r="J295" s="1585"/>
    </row>
    <row r="296" spans="2:10" s="741" customFormat="1" ht="12.75" thickBot="1" x14ac:dyDescent="0.2">
      <c r="B296" s="755" t="s">
        <v>30</v>
      </c>
      <c r="C296" s="756"/>
      <c r="D296" s="756"/>
      <c r="E296" s="779" t="s">
        <v>31</v>
      </c>
      <c r="F296" s="748">
        <v>4700</v>
      </c>
      <c r="G296" s="749" t="s">
        <v>32</v>
      </c>
      <c r="H296" s="1599" t="s">
        <v>6</v>
      </c>
      <c r="I296" s="1599"/>
      <c r="J296" s="1600"/>
    </row>
    <row r="297" spans="2:10" s="741" customFormat="1" ht="13.5" thickTop="1" thickBot="1" x14ac:dyDescent="0.2">
      <c r="B297" s="758" t="s">
        <v>33</v>
      </c>
      <c r="C297" s="759"/>
      <c r="D297" s="759"/>
      <c r="E297" s="780" t="s">
        <v>34</v>
      </c>
      <c r="F297" s="761"/>
      <c r="G297" s="762" t="s">
        <v>1552</v>
      </c>
      <c r="H297" s="1580"/>
      <c r="I297" s="1580"/>
      <c r="J297" s="1581"/>
    </row>
    <row r="298" spans="2:10" s="741" customFormat="1" x14ac:dyDescent="0.15">
      <c r="B298" s="742"/>
      <c r="C298" s="742"/>
      <c r="D298" s="742"/>
      <c r="E298" s="742"/>
      <c r="F298" s="742"/>
    </row>
    <row r="299" spans="2:10" ht="12.75" thickBot="1" x14ac:dyDescent="0.2">
      <c r="B299" s="452" t="s">
        <v>35</v>
      </c>
      <c r="C299" s="470"/>
      <c r="D299" s="470"/>
      <c r="E299" s="470"/>
      <c r="F299" s="470"/>
      <c r="G299" s="781"/>
      <c r="H299" s="781"/>
      <c r="I299" s="781"/>
    </row>
    <row r="300" spans="2:10" ht="14.25" customHeight="1" thickBot="1" x14ac:dyDescent="0.2">
      <c r="B300" s="1530" t="s">
        <v>1542</v>
      </c>
      <c r="C300" s="1531"/>
      <c r="D300" s="1532"/>
      <c r="E300" s="453" t="s">
        <v>1449</v>
      </c>
      <c r="F300" s="709" t="s">
        <v>1543</v>
      </c>
      <c r="G300" s="522" t="s">
        <v>1544</v>
      </c>
      <c r="H300" s="710" t="s">
        <v>1545</v>
      </c>
    </row>
    <row r="301" spans="2:10" x14ac:dyDescent="0.15">
      <c r="B301" s="523" t="s">
        <v>36</v>
      </c>
      <c r="C301" s="524"/>
      <c r="D301" s="524"/>
      <c r="E301" s="525" t="s">
        <v>1400</v>
      </c>
      <c r="F301" s="782"/>
      <c r="G301" s="527" t="s">
        <v>1453</v>
      </c>
      <c r="H301" s="783" t="s">
        <v>1454</v>
      </c>
    </row>
    <row r="302" spans="2:10" ht="12.75" thickBot="1" x14ac:dyDescent="0.2">
      <c r="B302" s="533" t="s">
        <v>37</v>
      </c>
      <c r="C302" s="534"/>
      <c r="D302" s="534"/>
      <c r="E302" s="476" t="s">
        <v>1403</v>
      </c>
      <c r="F302" s="718"/>
      <c r="G302" s="719" t="s">
        <v>38</v>
      </c>
      <c r="H302" s="720" t="s">
        <v>1454</v>
      </c>
    </row>
    <row r="303" spans="2:10" ht="13.5" thickTop="1" thickBot="1" x14ac:dyDescent="0.2">
      <c r="B303" s="535" t="s">
        <v>39</v>
      </c>
      <c r="C303" s="536"/>
      <c r="D303" s="536"/>
      <c r="E303" s="784" t="s">
        <v>10</v>
      </c>
      <c r="F303" s="721"/>
      <c r="G303" s="722" t="s">
        <v>1552</v>
      </c>
      <c r="H303" s="723"/>
    </row>
    <row r="304" spans="2:10" x14ac:dyDescent="0.15">
      <c r="B304" s="452" t="s">
        <v>40</v>
      </c>
      <c r="C304" s="452"/>
      <c r="D304" s="452"/>
      <c r="E304" s="452"/>
      <c r="F304" s="452"/>
    </row>
    <row r="305" spans="2:9" x14ac:dyDescent="0.15">
      <c r="B305" s="452" t="s">
        <v>41</v>
      </c>
      <c r="C305" s="452"/>
      <c r="D305" s="452"/>
      <c r="E305" s="452"/>
      <c r="F305" s="452"/>
    </row>
    <row r="306" spans="2:9" x14ac:dyDescent="0.15">
      <c r="B306" s="452"/>
      <c r="C306" s="452"/>
      <c r="D306" s="452"/>
      <c r="E306" s="452"/>
      <c r="F306" s="452"/>
    </row>
    <row r="307" spans="2:9" ht="12.75" thickBot="1" x14ac:dyDescent="0.2">
      <c r="B307" s="452" t="s">
        <v>42</v>
      </c>
      <c r="C307" s="470"/>
      <c r="D307" s="470"/>
      <c r="E307" s="470"/>
      <c r="F307" s="470"/>
      <c r="G307" s="781"/>
      <c r="H307" s="781"/>
    </row>
    <row r="308" spans="2:9" ht="14.25" customHeight="1" thickBot="1" x14ac:dyDescent="0.2">
      <c r="B308" s="1530" t="s">
        <v>1542</v>
      </c>
      <c r="C308" s="1531"/>
      <c r="D308" s="1531"/>
      <c r="E308" s="1532"/>
      <c r="F308" s="453" t="s">
        <v>1449</v>
      </c>
      <c r="G308" s="709" t="s">
        <v>1543</v>
      </c>
      <c r="H308" s="522" t="s">
        <v>1544</v>
      </c>
      <c r="I308" s="710" t="s">
        <v>1545</v>
      </c>
    </row>
    <row r="309" spans="2:9" ht="24" customHeight="1" x14ac:dyDescent="0.15">
      <c r="B309" s="1623" t="s">
        <v>43</v>
      </c>
      <c r="C309" s="1624"/>
      <c r="D309" s="1624"/>
      <c r="E309" s="1625"/>
      <c r="F309" s="711" t="s">
        <v>1400</v>
      </c>
      <c r="G309" s="459"/>
      <c r="H309" s="458" t="s">
        <v>44</v>
      </c>
      <c r="I309" s="785" t="s">
        <v>1454</v>
      </c>
    </row>
    <row r="310" spans="2:9" ht="12.75" customHeight="1" x14ac:dyDescent="0.2">
      <c r="B310" s="1569" t="s">
        <v>45</v>
      </c>
      <c r="C310" s="1570"/>
      <c r="D310" s="1570"/>
      <c r="E310" s="1571"/>
      <c r="F310" s="714" t="s">
        <v>1403</v>
      </c>
      <c r="G310" s="786" t="s">
        <v>46</v>
      </c>
      <c r="H310" s="531" t="s">
        <v>47</v>
      </c>
      <c r="I310" s="715"/>
    </row>
    <row r="311" spans="2:9" ht="12.75" customHeight="1" x14ac:dyDescent="0.2">
      <c r="B311" s="1626" t="s">
        <v>48</v>
      </c>
      <c r="C311" s="1627"/>
      <c r="D311" s="1627"/>
      <c r="E311" s="1628"/>
      <c r="F311" s="787" t="s">
        <v>10</v>
      </c>
      <c r="G311" s="459"/>
      <c r="H311" s="458" t="s">
        <v>49</v>
      </c>
      <c r="I311" s="785"/>
    </row>
    <row r="312" spans="2:9" ht="27" customHeight="1" thickBot="1" x14ac:dyDescent="0.25">
      <c r="B312" s="1572" t="s">
        <v>50</v>
      </c>
      <c r="C312" s="1573"/>
      <c r="D312" s="1573"/>
      <c r="E312" s="1574"/>
      <c r="F312" s="717" t="s">
        <v>1407</v>
      </c>
      <c r="G312" s="718"/>
      <c r="H312" s="719" t="s">
        <v>51</v>
      </c>
      <c r="I312" s="720"/>
    </row>
    <row r="313" spans="2:9" ht="15" customHeight="1" thickTop="1" thickBot="1" x14ac:dyDescent="0.2">
      <c r="B313" s="1575" t="s">
        <v>52</v>
      </c>
      <c r="C313" s="1576"/>
      <c r="D313" s="1576"/>
      <c r="E313" s="1577"/>
      <c r="F313" s="537" t="s">
        <v>53</v>
      </c>
      <c r="G313" s="721"/>
      <c r="H313" s="722" t="s">
        <v>1552</v>
      </c>
      <c r="I313" s="723"/>
    </row>
    <row r="314" spans="2:9" ht="15" customHeight="1" x14ac:dyDescent="0.15">
      <c r="B314" s="455"/>
      <c r="C314" s="455"/>
      <c r="D314" s="455"/>
      <c r="E314" s="455"/>
      <c r="F314" s="788"/>
      <c r="G314" s="470"/>
      <c r="H314" s="789"/>
      <c r="I314" s="781"/>
    </row>
    <row r="315" spans="2:9" ht="15" customHeight="1" thickBot="1" x14ac:dyDescent="0.2">
      <c r="B315" s="455" t="s">
        <v>54</v>
      </c>
      <c r="C315" s="455"/>
      <c r="D315" s="455"/>
      <c r="E315" s="455"/>
      <c r="F315" s="788"/>
      <c r="G315" s="470"/>
      <c r="H315" s="789"/>
      <c r="I315" s="781"/>
    </row>
    <row r="316" spans="2:9" ht="15" customHeight="1" x14ac:dyDescent="0.15">
      <c r="B316" s="1614" t="s">
        <v>1448</v>
      </c>
      <c r="C316" s="1615"/>
      <c r="D316" s="1615"/>
      <c r="E316" s="1616"/>
      <c r="F316" s="790" t="s">
        <v>55</v>
      </c>
      <c r="G316" s="791" t="s">
        <v>1543</v>
      </c>
      <c r="H316" s="791" t="s">
        <v>1544</v>
      </c>
      <c r="I316" s="792" t="s">
        <v>1545</v>
      </c>
    </row>
    <row r="317" spans="2:9" ht="15" customHeight="1" x14ac:dyDescent="0.15">
      <c r="B317" s="1617" t="s">
        <v>56</v>
      </c>
      <c r="C317" s="1618"/>
      <c r="D317" s="1618"/>
      <c r="E317" s="1619"/>
      <c r="F317" s="793" t="s">
        <v>1400</v>
      </c>
      <c r="G317" s="530"/>
      <c r="H317" s="531" t="s">
        <v>1462</v>
      </c>
      <c r="I317" s="794"/>
    </row>
    <row r="318" spans="2:9" ht="15" customHeight="1" thickBot="1" x14ac:dyDescent="0.2">
      <c r="B318" s="1620" t="s">
        <v>57</v>
      </c>
      <c r="C318" s="1621"/>
      <c r="D318" s="1621"/>
      <c r="E318" s="1622"/>
      <c r="F318" s="795" t="s">
        <v>1403</v>
      </c>
      <c r="G318" s="796"/>
      <c r="H318" s="797" t="s">
        <v>1462</v>
      </c>
      <c r="I318" s="798"/>
    </row>
    <row r="319" spans="2:9" ht="15" customHeight="1" thickTop="1" thickBot="1" x14ac:dyDescent="0.2">
      <c r="B319" s="1640" t="s">
        <v>58</v>
      </c>
      <c r="C319" s="1641"/>
      <c r="D319" s="1641"/>
      <c r="E319" s="1642"/>
      <c r="F319" s="799" t="s">
        <v>799</v>
      </c>
      <c r="G319" s="800"/>
      <c r="H319" s="801" t="s">
        <v>1462</v>
      </c>
      <c r="I319" s="802"/>
    </row>
    <row r="320" spans="2:9" ht="15" customHeight="1" x14ac:dyDescent="0.15">
      <c r="B320" s="455"/>
      <c r="C320" s="455"/>
      <c r="D320" s="455"/>
      <c r="E320" s="455"/>
      <c r="F320" s="788"/>
      <c r="G320" s="470"/>
      <c r="H320" s="789"/>
      <c r="I320" s="781"/>
    </row>
    <row r="321" spans="2:9" ht="15" customHeight="1" thickBot="1" x14ac:dyDescent="0.2">
      <c r="B321" s="455" t="s">
        <v>59</v>
      </c>
      <c r="C321" s="455"/>
      <c r="D321" s="455"/>
      <c r="E321" s="455"/>
      <c r="F321" s="788"/>
      <c r="G321" s="470"/>
      <c r="H321" s="789"/>
      <c r="I321" s="781"/>
    </row>
    <row r="322" spans="2:9" ht="15" customHeight="1" x14ac:dyDescent="0.15">
      <c r="B322" s="1614" t="s">
        <v>1448</v>
      </c>
      <c r="C322" s="1615"/>
      <c r="D322" s="1615"/>
      <c r="E322" s="1616"/>
      <c r="F322" s="790" t="s">
        <v>55</v>
      </c>
      <c r="G322" s="791" t="s">
        <v>1543</v>
      </c>
      <c r="H322" s="791" t="s">
        <v>1544</v>
      </c>
      <c r="I322" s="792" t="s">
        <v>1545</v>
      </c>
    </row>
    <row r="323" spans="2:9" ht="15" customHeight="1" x14ac:dyDescent="0.15">
      <c r="B323" s="1617" t="s">
        <v>56</v>
      </c>
      <c r="C323" s="1618"/>
      <c r="D323" s="1618"/>
      <c r="E323" s="1619"/>
      <c r="F323" s="793" t="s">
        <v>1400</v>
      </c>
      <c r="G323" s="530"/>
      <c r="H323" s="531" t="s">
        <v>1462</v>
      </c>
      <c r="I323" s="794"/>
    </row>
    <row r="324" spans="2:9" ht="15" customHeight="1" thickBot="1" x14ac:dyDescent="0.2">
      <c r="B324" s="1620" t="s">
        <v>57</v>
      </c>
      <c r="C324" s="1621"/>
      <c r="D324" s="1621"/>
      <c r="E324" s="1622"/>
      <c r="F324" s="795" t="s">
        <v>1403</v>
      </c>
      <c r="G324" s="796"/>
      <c r="H324" s="797" t="s">
        <v>1462</v>
      </c>
      <c r="I324" s="798"/>
    </row>
    <row r="325" spans="2:9" ht="15" customHeight="1" thickTop="1" thickBot="1" x14ac:dyDescent="0.2">
      <c r="B325" s="1640" t="s">
        <v>60</v>
      </c>
      <c r="C325" s="1641"/>
      <c r="D325" s="1641"/>
      <c r="E325" s="1642"/>
      <c r="F325" s="799" t="s">
        <v>799</v>
      </c>
      <c r="G325" s="800"/>
      <c r="H325" s="801" t="s">
        <v>1462</v>
      </c>
      <c r="I325" s="802"/>
    </row>
    <row r="326" spans="2:9" ht="15" customHeight="1" x14ac:dyDescent="0.15">
      <c r="B326" s="781"/>
      <c r="C326" s="781"/>
      <c r="D326" s="781"/>
      <c r="E326" s="781"/>
      <c r="F326" s="788"/>
      <c r="G326" s="470"/>
      <c r="H326" s="789"/>
      <c r="I326" s="781"/>
    </row>
    <row r="327" spans="2:9" ht="15" customHeight="1" thickBot="1" x14ac:dyDescent="0.2">
      <c r="B327" s="455" t="s">
        <v>61</v>
      </c>
      <c r="C327" s="455"/>
      <c r="D327" s="455"/>
      <c r="E327" s="455"/>
      <c r="F327" s="788"/>
      <c r="G327" s="470"/>
      <c r="H327" s="789"/>
      <c r="I327" s="781"/>
    </row>
    <row r="328" spans="2:9" ht="15" customHeight="1" x14ac:dyDescent="0.15">
      <c r="B328" s="1647" t="s">
        <v>62</v>
      </c>
      <c r="C328" s="1648"/>
      <c r="D328" s="1648"/>
      <c r="E328" s="1649"/>
      <c r="F328" s="803" t="s">
        <v>63</v>
      </c>
      <c r="G328" s="804" t="s">
        <v>271</v>
      </c>
      <c r="H328" s="789"/>
      <c r="I328" s="781"/>
    </row>
    <row r="329" spans="2:9" ht="15" customHeight="1" x14ac:dyDescent="0.15">
      <c r="B329" s="805"/>
      <c r="C329" s="806"/>
      <c r="D329" s="806"/>
      <c r="E329" s="807"/>
      <c r="F329" s="808" t="s">
        <v>64</v>
      </c>
      <c r="G329" s="809" t="s">
        <v>65</v>
      </c>
      <c r="H329" s="789"/>
      <c r="I329" s="781"/>
    </row>
    <row r="330" spans="2:9" ht="15" customHeight="1" x14ac:dyDescent="0.15">
      <c r="B330" s="1635"/>
      <c r="C330" s="1636"/>
      <c r="D330" s="1636"/>
      <c r="E330" s="1637"/>
      <c r="F330" s="793"/>
      <c r="G330" s="487"/>
      <c r="H330" s="789"/>
      <c r="I330" s="781"/>
    </row>
    <row r="331" spans="2:9" ht="15" customHeight="1" thickBot="1" x14ac:dyDescent="0.2">
      <c r="B331" s="1650"/>
      <c r="C331" s="1651"/>
      <c r="D331" s="1651"/>
      <c r="E331" s="1652"/>
      <c r="F331" s="810"/>
      <c r="G331" s="811"/>
      <c r="H331" s="789"/>
      <c r="I331" s="781"/>
    </row>
    <row r="332" spans="2:9" ht="15" customHeight="1" thickTop="1" thickBot="1" x14ac:dyDescent="0.2">
      <c r="B332" s="1629" t="s">
        <v>66</v>
      </c>
      <c r="C332" s="1630"/>
      <c r="D332" s="1630"/>
      <c r="E332" s="1631"/>
      <c r="F332" s="799"/>
      <c r="G332" s="812"/>
      <c r="H332" s="789"/>
      <c r="I332" s="781"/>
    </row>
    <row r="333" spans="2:9" ht="15" customHeight="1" x14ac:dyDescent="0.15">
      <c r="B333" s="455"/>
      <c r="C333" s="455"/>
      <c r="D333" s="455"/>
      <c r="E333" s="455"/>
      <c r="F333" s="788"/>
      <c r="G333" s="470"/>
      <c r="H333" s="789"/>
      <c r="I333" s="781"/>
    </row>
    <row r="334" spans="2:9" ht="15" customHeight="1" thickBot="1" x14ac:dyDescent="0.2">
      <c r="B334" s="455" t="s">
        <v>67</v>
      </c>
      <c r="C334" s="455"/>
      <c r="D334" s="455"/>
      <c r="E334" s="455"/>
      <c r="F334" s="788"/>
      <c r="G334" s="470"/>
      <c r="H334" s="789"/>
      <c r="I334" s="781"/>
    </row>
    <row r="335" spans="2:9" ht="15" customHeight="1" x14ac:dyDescent="0.15">
      <c r="B335" s="1632" t="s">
        <v>68</v>
      </c>
      <c r="C335" s="1633"/>
      <c r="D335" s="1633"/>
      <c r="E335" s="1634"/>
      <c r="F335" s="790" t="s">
        <v>55</v>
      </c>
      <c r="G335" s="813" t="s">
        <v>1543</v>
      </c>
      <c r="H335" s="813" t="s">
        <v>1544</v>
      </c>
      <c r="I335" s="814" t="s">
        <v>825</v>
      </c>
    </row>
    <row r="336" spans="2:9" ht="15" customHeight="1" x14ac:dyDescent="0.15">
      <c r="B336" s="1635" t="s">
        <v>69</v>
      </c>
      <c r="C336" s="1636"/>
      <c r="D336" s="1636"/>
      <c r="E336" s="1637"/>
      <c r="F336" s="793" t="s">
        <v>1400</v>
      </c>
      <c r="G336" s="815"/>
      <c r="H336" s="816" t="s">
        <v>1569</v>
      </c>
      <c r="I336" s="817"/>
    </row>
    <row r="337" spans="2:9" ht="15" customHeight="1" x14ac:dyDescent="0.15">
      <c r="B337" s="1635" t="s">
        <v>70</v>
      </c>
      <c r="C337" s="1636"/>
      <c r="D337" s="1636"/>
      <c r="E337" s="1637"/>
      <c r="F337" s="793" t="s">
        <v>1403</v>
      </c>
      <c r="G337" s="815"/>
      <c r="H337" s="816" t="s">
        <v>1569</v>
      </c>
      <c r="I337" s="817"/>
    </row>
    <row r="338" spans="2:9" ht="15" customHeight="1" x14ac:dyDescent="0.15">
      <c r="B338" s="1635" t="s">
        <v>71</v>
      </c>
      <c r="C338" s="1636"/>
      <c r="D338" s="1636"/>
      <c r="E338" s="1637"/>
      <c r="F338" s="793" t="s">
        <v>1405</v>
      </c>
      <c r="G338" s="815"/>
      <c r="H338" s="816" t="s">
        <v>72</v>
      </c>
      <c r="I338" s="817"/>
    </row>
    <row r="339" spans="2:9" ht="15" customHeight="1" thickBot="1" x14ac:dyDescent="0.2">
      <c r="B339" s="1666" t="s">
        <v>73</v>
      </c>
      <c r="C339" s="1667"/>
      <c r="D339" s="1667"/>
      <c r="E339" s="1668"/>
      <c r="F339" s="818" t="s">
        <v>1407</v>
      </c>
      <c r="G339" s="819"/>
      <c r="H339" s="820"/>
      <c r="I339" s="821"/>
    </row>
    <row r="340" spans="2:9" ht="15" customHeight="1" thickTop="1" x14ac:dyDescent="0.15">
      <c r="B340" s="1643" t="s">
        <v>74</v>
      </c>
      <c r="C340" s="1644"/>
      <c r="D340" s="1644"/>
      <c r="E340" s="1645"/>
      <c r="F340" s="822" t="s">
        <v>75</v>
      </c>
      <c r="G340" s="823"/>
      <c r="H340" s="824" t="s">
        <v>1462</v>
      </c>
      <c r="I340" s="825"/>
    </row>
    <row r="341" spans="2:9" ht="15" customHeight="1" thickBot="1" x14ac:dyDescent="0.2">
      <c r="B341" s="826"/>
      <c r="C341" s="827"/>
      <c r="D341" s="827"/>
      <c r="E341" s="828"/>
      <c r="F341" s="799" t="s">
        <v>76</v>
      </c>
      <c r="G341" s="829"/>
      <c r="H341" s="830"/>
      <c r="I341" s="831"/>
    </row>
    <row r="342" spans="2:9" ht="15" customHeight="1" x14ac:dyDescent="0.15">
      <c r="B342" s="455"/>
      <c r="C342" s="455"/>
      <c r="D342" s="455"/>
      <c r="E342" s="455"/>
      <c r="F342" s="788"/>
      <c r="G342" s="470"/>
      <c r="H342" s="789"/>
      <c r="I342" s="781"/>
    </row>
    <row r="343" spans="2:9" ht="15" customHeight="1" x14ac:dyDescent="0.15">
      <c r="B343" s="1646" t="s">
        <v>77</v>
      </c>
      <c r="C343" s="1646"/>
      <c r="D343" s="1646"/>
      <c r="E343" s="1646"/>
      <c r="F343" s="1658"/>
      <c r="G343" s="1659"/>
      <c r="H343" s="1659"/>
      <c r="I343" s="781"/>
    </row>
    <row r="344" spans="2:9" ht="15" customHeight="1" x14ac:dyDescent="0.15">
      <c r="B344" s="455"/>
      <c r="C344" s="455"/>
      <c r="D344" s="455"/>
      <c r="E344" s="455"/>
      <c r="F344" s="788"/>
      <c r="G344" s="470"/>
      <c r="H344" s="789"/>
      <c r="I344" s="781"/>
    </row>
    <row r="345" spans="2:9" ht="15" customHeight="1" thickBot="1" x14ac:dyDescent="0.2">
      <c r="B345" s="455" t="s">
        <v>78</v>
      </c>
      <c r="C345" s="455"/>
      <c r="D345" s="455"/>
      <c r="E345" s="455"/>
      <c r="F345" s="788"/>
      <c r="G345" s="470"/>
      <c r="H345" s="789"/>
      <c r="I345" s="781"/>
    </row>
    <row r="346" spans="2:9" ht="15" customHeight="1" thickBot="1" x14ac:dyDescent="0.2">
      <c r="B346" s="1530" t="s">
        <v>1542</v>
      </c>
      <c r="C346" s="1531"/>
      <c r="D346" s="1531"/>
      <c r="E346" s="1532"/>
      <c r="F346" s="453" t="s">
        <v>1449</v>
      </c>
      <c r="G346" s="709" t="s">
        <v>1543</v>
      </c>
      <c r="H346" s="522" t="s">
        <v>1544</v>
      </c>
      <c r="I346" s="710" t="s">
        <v>1545</v>
      </c>
    </row>
    <row r="347" spans="2:9" ht="15" customHeight="1" x14ac:dyDescent="0.15">
      <c r="B347" s="1626"/>
      <c r="C347" s="1627"/>
      <c r="D347" s="1627"/>
      <c r="E347" s="1628"/>
      <c r="F347" s="787"/>
      <c r="G347" s="782"/>
      <c r="H347" s="527"/>
      <c r="I347" s="783"/>
    </row>
    <row r="348" spans="2:9" ht="15" customHeight="1" thickBot="1" x14ac:dyDescent="0.2">
      <c r="B348" s="1572"/>
      <c r="C348" s="1573"/>
      <c r="D348" s="1573"/>
      <c r="E348" s="1574"/>
      <c r="F348" s="717"/>
      <c r="G348" s="718"/>
      <c r="H348" s="719"/>
      <c r="I348" s="720"/>
    </row>
    <row r="349" spans="2:9" ht="15" customHeight="1" thickTop="1" thickBot="1" x14ac:dyDescent="0.2">
      <c r="B349" s="1575" t="s">
        <v>79</v>
      </c>
      <c r="C349" s="1576"/>
      <c r="D349" s="1576"/>
      <c r="E349" s="1577"/>
      <c r="F349" s="537"/>
      <c r="G349" s="721"/>
      <c r="H349" s="722" t="s">
        <v>1552</v>
      </c>
      <c r="I349" s="723"/>
    </row>
    <row r="350" spans="2:9" ht="15" customHeight="1" x14ac:dyDescent="0.15">
      <c r="B350" s="455"/>
      <c r="C350" s="455"/>
      <c r="D350" s="455"/>
      <c r="E350" s="455"/>
      <c r="F350" s="788"/>
      <c r="G350" s="470"/>
      <c r="H350" s="789"/>
      <c r="I350" s="781"/>
    </row>
    <row r="351" spans="2:9" ht="15" customHeight="1" thickBot="1" x14ac:dyDescent="0.2">
      <c r="B351" s="455" t="s">
        <v>80</v>
      </c>
      <c r="C351" s="455"/>
      <c r="D351" s="455"/>
      <c r="E351" s="455"/>
      <c r="F351" s="788"/>
      <c r="G351" s="470"/>
      <c r="H351" s="789"/>
      <c r="I351" s="781"/>
    </row>
    <row r="352" spans="2:9" ht="15" customHeight="1" x14ac:dyDescent="0.15">
      <c r="B352" s="832" t="s">
        <v>81</v>
      </c>
      <c r="C352" s="833"/>
      <c r="D352" s="833"/>
      <c r="E352" s="834"/>
      <c r="F352" s="835"/>
      <c r="G352" s="500"/>
      <c r="H352" s="836"/>
      <c r="I352" s="814"/>
    </row>
    <row r="353" spans="2:10" ht="15" customHeight="1" x14ac:dyDescent="0.15">
      <c r="B353" s="837" t="s">
        <v>82</v>
      </c>
      <c r="C353" s="508"/>
      <c r="D353" s="508"/>
      <c r="E353" s="838"/>
      <c r="F353" s="839"/>
      <c r="G353" s="505"/>
      <c r="H353" s="840"/>
      <c r="I353" s="817"/>
    </row>
    <row r="354" spans="2:10" ht="12.75" thickBot="1" x14ac:dyDescent="0.2">
      <c r="B354" s="515" t="s">
        <v>83</v>
      </c>
      <c r="C354" s="517"/>
      <c r="D354" s="517"/>
      <c r="E354" s="518"/>
      <c r="F354" s="517"/>
      <c r="G354" s="516"/>
      <c r="H354" s="516"/>
      <c r="I354" s="586"/>
    </row>
    <row r="355" spans="2:10" x14ac:dyDescent="0.15">
      <c r="B355" s="452"/>
      <c r="C355" s="452"/>
      <c r="D355" s="452"/>
      <c r="E355" s="452"/>
      <c r="F355" s="452"/>
    </row>
    <row r="356" spans="2:10" x14ac:dyDescent="0.15">
      <c r="B356" s="452"/>
      <c r="C356" s="452"/>
      <c r="D356" s="452"/>
      <c r="E356" s="452"/>
      <c r="F356" s="452"/>
    </row>
    <row r="357" spans="2:10" ht="12.75" thickBot="1" x14ac:dyDescent="0.2">
      <c r="B357" s="450" t="s">
        <v>84</v>
      </c>
    </row>
    <row r="358" spans="2:10" ht="14.25" customHeight="1" thickBot="1" x14ac:dyDescent="0.2">
      <c r="B358" s="1660" t="s">
        <v>85</v>
      </c>
      <c r="C358" s="1661"/>
      <c r="D358" s="1662"/>
      <c r="E358" s="841" t="s">
        <v>86</v>
      </c>
      <c r="F358" s="842" t="s">
        <v>87</v>
      </c>
      <c r="G358" s="842" t="s">
        <v>88</v>
      </c>
      <c r="H358" s="842" t="s">
        <v>89</v>
      </c>
      <c r="I358" s="842" t="s">
        <v>90</v>
      </c>
      <c r="J358" s="843" t="s">
        <v>91</v>
      </c>
    </row>
    <row r="359" spans="2:10" ht="12.75" thickTop="1" x14ac:dyDescent="0.15">
      <c r="B359" s="729"/>
      <c r="C359" s="730"/>
      <c r="D359" s="730"/>
      <c r="E359" s="523"/>
      <c r="F359" s="844"/>
      <c r="G359" s="844"/>
      <c r="H359" s="844"/>
      <c r="I359" s="844"/>
      <c r="J359" s="845"/>
    </row>
    <row r="360" spans="2:10" x14ac:dyDescent="0.15">
      <c r="B360" s="550"/>
      <c r="C360" s="504"/>
      <c r="D360" s="504"/>
      <c r="E360" s="630"/>
      <c r="F360" s="631"/>
      <c r="G360" s="631"/>
      <c r="H360" s="631"/>
      <c r="I360" s="631"/>
      <c r="J360" s="846"/>
    </row>
    <row r="361" spans="2:10" x14ac:dyDescent="0.15">
      <c r="B361" s="550"/>
      <c r="C361" s="504"/>
      <c r="D361" s="504"/>
      <c r="E361" s="630"/>
      <c r="F361" s="631"/>
      <c r="G361" s="631"/>
      <c r="H361" s="631"/>
      <c r="I361" s="631"/>
      <c r="J361" s="846"/>
    </row>
    <row r="362" spans="2:10" ht="12.75" thickBot="1" x14ac:dyDescent="0.2">
      <c r="B362" s="550"/>
      <c r="C362" s="504"/>
      <c r="D362" s="504"/>
      <c r="E362" s="630"/>
      <c r="F362" s="631"/>
      <c r="G362" s="631"/>
      <c r="H362" s="631"/>
      <c r="I362" s="631"/>
      <c r="J362" s="846"/>
    </row>
    <row r="363" spans="2:10" ht="15" customHeight="1" thickTop="1" thickBot="1" x14ac:dyDescent="0.2">
      <c r="B363" s="1663" t="s">
        <v>122</v>
      </c>
      <c r="C363" s="1664"/>
      <c r="D363" s="1665"/>
      <c r="E363" s="847"/>
      <c r="F363" s="848"/>
      <c r="G363" s="848"/>
      <c r="H363" s="848"/>
      <c r="I363" s="848"/>
      <c r="J363" s="849"/>
    </row>
    <row r="364" spans="2:10" x14ac:dyDescent="0.15">
      <c r="B364" s="850"/>
    </row>
    <row r="365" spans="2:10" x14ac:dyDescent="0.15">
      <c r="B365" s="452"/>
      <c r="C365" s="452"/>
      <c r="D365" s="452"/>
      <c r="E365" s="452"/>
      <c r="F365" s="452"/>
    </row>
    <row r="366" spans="2:10" ht="12.75" thickBot="1" x14ac:dyDescent="0.2">
      <c r="B366" s="450" t="s">
        <v>92</v>
      </c>
    </row>
    <row r="367" spans="2:10" ht="13.5" customHeight="1" x14ac:dyDescent="0.15">
      <c r="B367" s="1552" t="s">
        <v>93</v>
      </c>
      <c r="C367" s="1553"/>
      <c r="D367" s="1554"/>
      <c r="E367" s="542" t="s">
        <v>94</v>
      </c>
      <c r="F367" s="558" t="s">
        <v>87</v>
      </c>
      <c r="G367" s="1638" t="s">
        <v>95</v>
      </c>
      <c r="H367" s="1639"/>
      <c r="I367" s="1638" t="s">
        <v>96</v>
      </c>
      <c r="J367" s="1554"/>
    </row>
    <row r="368" spans="2:10" ht="12.75" thickBot="1" x14ac:dyDescent="0.2">
      <c r="B368" s="851"/>
      <c r="C368" s="852"/>
      <c r="D368" s="852"/>
      <c r="E368" s="853" t="s">
        <v>1400</v>
      </c>
      <c r="F368" s="854" t="s">
        <v>1405</v>
      </c>
      <c r="G368" s="855" t="s">
        <v>97</v>
      </c>
      <c r="H368" s="856" t="s">
        <v>208</v>
      </c>
      <c r="I368" s="857"/>
      <c r="J368" s="858"/>
    </row>
    <row r="369" spans="2:11" ht="12.75" thickTop="1" x14ac:dyDescent="0.15">
      <c r="B369" s="729"/>
      <c r="C369" s="730"/>
      <c r="D369" s="730"/>
      <c r="E369" s="523"/>
      <c r="F369" s="526"/>
      <c r="G369" s="859"/>
      <c r="H369" s="860"/>
      <c r="I369" s="861"/>
      <c r="J369" s="862"/>
    </row>
    <row r="370" spans="2:11" x14ac:dyDescent="0.15">
      <c r="B370" s="550"/>
      <c r="C370" s="504"/>
      <c r="D370" s="504"/>
      <c r="E370" s="528"/>
      <c r="F370" s="530"/>
      <c r="G370" s="859"/>
      <c r="H370" s="860"/>
      <c r="I370" s="861"/>
      <c r="J370" s="862"/>
    </row>
    <row r="371" spans="2:11" x14ac:dyDescent="0.15">
      <c r="B371" s="550"/>
      <c r="C371" s="504"/>
      <c r="D371" s="504"/>
      <c r="E371" s="528"/>
      <c r="F371" s="530"/>
      <c r="G371" s="859"/>
      <c r="H371" s="816"/>
      <c r="I371" s="840"/>
      <c r="J371" s="506"/>
    </row>
    <row r="372" spans="2:11" x14ac:dyDescent="0.15">
      <c r="B372" s="550"/>
      <c r="C372" s="504"/>
      <c r="D372" s="504"/>
      <c r="E372" s="528"/>
      <c r="F372" s="530"/>
      <c r="G372" s="859"/>
      <c r="H372" s="816"/>
      <c r="I372" s="840"/>
      <c r="J372" s="506"/>
    </row>
    <row r="373" spans="2:11" ht="12.75" thickBot="1" x14ac:dyDescent="0.2">
      <c r="B373" s="548"/>
      <c r="C373" s="532"/>
      <c r="D373" s="532"/>
      <c r="E373" s="863"/>
      <c r="F373" s="457"/>
      <c r="G373" s="864"/>
      <c r="H373" s="824"/>
      <c r="I373" s="789"/>
      <c r="J373" s="865"/>
    </row>
    <row r="374" spans="2:11" ht="14.25" customHeight="1" thickTop="1" x14ac:dyDescent="0.15">
      <c r="B374" s="1653" t="s">
        <v>66</v>
      </c>
      <c r="C374" s="1654"/>
      <c r="D374" s="1655"/>
      <c r="E374" s="866" t="s">
        <v>98</v>
      </c>
      <c r="F374" s="867" t="s">
        <v>99</v>
      </c>
      <c r="G374" s="1656" t="s">
        <v>100</v>
      </c>
      <c r="H374" s="1657"/>
      <c r="I374" s="868"/>
      <c r="J374" s="869"/>
    </row>
    <row r="375" spans="2:11" x14ac:dyDescent="0.15">
      <c r="B375" s="870"/>
      <c r="C375" s="871"/>
      <c r="D375" s="871"/>
      <c r="E375" s="872"/>
      <c r="F375" s="873" t="s">
        <v>101</v>
      </c>
      <c r="G375" s="874"/>
      <c r="H375" s="875"/>
      <c r="I375" s="789"/>
      <c r="J375" s="865"/>
    </row>
    <row r="376" spans="2:11" ht="12.75" thickBot="1" x14ac:dyDescent="0.2">
      <c r="B376" s="876"/>
      <c r="C376" s="877"/>
      <c r="D376" s="877"/>
      <c r="E376" s="878"/>
      <c r="F376" s="879"/>
      <c r="G376" s="880"/>
      <c r="H376" s="881"/>
      <c r="I376" s="882"/>
      <c r="J376" s="812"/>
    </row>
    <row r="377" spans="2:11" x14ac:dyDescent="0.15">
      <c r="B377" s="850"/>
    </row>
    <row r="381" spans="2:11" x14ac:dyDescent="0.15">
      <c r="B381" s="883"/>
      <c r="C381" s="883"/>
      <c r="D381" s="883"/>
      <c r="E381" s="883"/>
      <c r="F381" s="883"/>
      <c r="G381" s="883"/>
      <c r="H381" s="883"/>
      <c r="I381" s="883"/>
      <c r="J381" s="883"/>
      <c r="K381" s="883"/>
    </row>
  </sheetData>
  <mergeCells count="117">
    <mergeCell ref="I367:J367"/>
    <mergeCell ref="B340:E340"/>
    <mergeCell ref="B343:E343"/>
    <mergeCell ref="B325:E325"/>
    <mergeCell ref="B328:E328"/>
    <mergeCell ref="B330:E330"/>
    <mergeCell ref="B331:E331"/>
    <mergeCell ref="B374:D374"/>
    <mergeCell ref="G374:H374"/>
    <mergeCell ref="F343:H343"/>
    <mergeCell ref="B346:E346"/>
    <mergeCell ref="B347:E347"/>
    <mergeCell ref="B348:E348"/>
    <mergeCell ref="B349:E349"/>
    <mergeCell ref="B358:D358"/>
    <mergeCell ref="B363:D363"/>
    <mergeCell ref="B367:D367"/>
    <mergeCell ref="B338:E338"/>
    <mergeCell ref="B339:E339"/>
    <mergeCell ref="B323:E323"/>
    <mergeCell ref="B324:E324"/>
    <mergeCell ref="B332:E332"/>
    <mergeCell ref="B335:E335"/>
    <mergeCell ref="B336:E336"/>
    <mergeCell ref="B337:E337"/>
    <mergeCell ref="G367:H367"/>
    <mergeCell ref="B319:E319"/>
    <mergeCell ref="B322:E322"/>
    <mergeCell ref="B300:D300"/>
    <mergeCell ref="B308:E308"/>
    <mergeCell ref="B313:E313"/>
    <mergeCell ref="B316:E316"/>
    <mergeCell ref="B317:E317"/>
    <mergeCell ref="B318:E318"/>
    <mergeCell ref="B309:E309"/>
    <mergeCell ref="B310:E310"/>
    <mergeCell ref="B311:E311"/>
    <mergeCell ref="B312:E312"/>
    <mergeCell ref="H297:J297"/>
    <mergeCell ref="H285:J285"/>
    <mergeCell ref="H290:J290"/>
    <mergeCell ref="B275:E275"/>
    <mergeCell ref="I275:J275"/>
    <mergeCell ref="B276:E278"/>
    <mergeCell ref="F276:F278"/>
    <mergeCell ref="I276:J276"/>
    <mergeCell ref="E291:E293"/>
    <mergeCell ref="H291:J293"/>
    <mergeCell ref="H289:J289"/>
    <mergeCell ref="I277:J277"/>
    <mergeCell ref="I278:J278"/>
    <mergeCell ref="I279:J279"/>
    <mergeCell ref="I280:J280"/>
    <mergeCell ref="H283:J283"/>
    <mergeCell ref="B284:D284"/>
    <mergeCell ref="H284:J284"/>
    <mergeCell ref="H295:J295"/>
    <mergeCell ref="H296:J296"/>
    <mergeCell ref="H294:J294"/>
    <mergeCell ref="H286:J286"/>
    <mergeCell ref="H287:J287"/>
    <mergeCell ref="H288:J288"/>
    <mergeCell ref="B254:D254"/>
    <mergeCell ref="B260:D260"/>
    <mergeCell ref="B222:E222"/>
    <mergeCell ref="B223:E223"/>
    <mergeCell ref="B224:E224"/>
    <mergeCell ref="B225:E225"/>
    <mergeCell ref="B226:E226"/>
    <mergeCell ref="E230:I230"/>
    <mergeCell ref="B231:D231"/>
    <mergeCell ref="G231:H231"/>
    <mergeCell ref="B157:D157"/>
    <mergeCell ref="B115:D115"/>
    <mergeCell ref="E138:G138"/>
    <mergeCell ref="G232:H232"/>
    <mergeCell ref="B237:D237"/>
    <mergeCell ref="B197:D197"/>
    <mergeCell ref="H138:J138"/>
    <mergeCell ref="B158:D158"/>
    <mergeCell ref="B177:D177"/>
    <mergeCell ref="B182:D182"/>
    <mergeCell ref="B183:K184"/>
    <mergeCell ref="E196:F196"/>
    <mergeCell ref="G196:H196"/>
    <mergeCell ref="B65:D65"/>
    <mergeCell ref="B69:D69"/>
    <mergeCell ref="B78:D78"/>
    <mergeCell ref="B79:D79"/>
    <mergeCell ref="B80:D80"/>
    <mergeCell ref="B93:D93"/>
    <mergeCell ref="K138:L138"/>
    <mergeCell ref="B139:D139"/>
    <mergeCell ref="B144:D144"/>
    <mergeCell ref="B94:D94"/>
    <mergeCell ref="B95:D95"/>
    <mergeCell ref="B113:D113"/>
    <mergeCell ref="B114:D114"/>
    <mergeCell ref="I49:J49"/>
    <mergeCell ref="B54:D54"/>
    <mergeCell ref="B59:D59"/>
    <mergeCell ref="I43:J43"/>
    <mergeCell ref="I44:J44"/>
    <mergeCell ref="I45:J45"/>
    <mergeCell ref="I46:J46"/>
    <mergeCell ref="B64:D64"/>
    <mergeCell ref="B43:E43"/>
    <mergeCell ref="B63:D63"/>
    <mergeCell ref="B14:C14"/>
    <mergeCell ref="B19:F19"/>
    <mergeCell ref="G19:H19"/>
    <mergeCell ref="I48:J48"/>
    <mergeCell ref="I47:J47"/>
    <mergeCell ref="B3:L4"/>
    <mergeCell ref="B7:E7"/>
    <mergeCell ref="G7:H7"/>
    <mergeCell ref="I7:J7"/>
  </mergeCells>
  <phoneticPr fontId="2"/>
  <pageMargins left="0.70866141732283472" right="0.70866141732283472" top="0.74803149606299213" bottom="0.74803149606299213" header="0.31496062992125984" footer="0.31496062992125984"/>
  <rowBreaks count="8" manualBreakCount="8">
    <brk id="40" max="16383" man="1"/>
    <brk id="75" max="16383" man="1"/>
    <brk id="111" max="16383" man="1"/>
    <brk id="153" max="16383" man="1"/>
    <brk id="193" max="16383" man="1"/>
    <brk id="249" max="16383" man="1"/>
    <brk id="298" max="16383" man="1"/>
    <brk id="3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様式（産地Ⅰ農業分野） (3)</vt:lpstr>
      <vt:lpstr>様式（産地Ⅱ畜産分野）</vt:lpstr>
      <vt:lpstr>様式（産地Ⅲ環境分野）</vt:lpstr>
      <vt:lpstr>'様式（産地Ⅱ畜産分野）'!Print_Area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中川　義幸</dc:creator>
  <cp:lastModifiedBy>kumamoto</cp:lastModifiedBy>
  <cp:lastPrinted>2022-12-11T07:17:17Z</cp:lastPrinted>
  <dcterms:created xsi:type="dcterms:W3CDTF">2022-12-19T02:41:41Z</dcterms:created>
  <dcterms:modified xsi:type="dcterms:W3CDTF">2023-04-18T02:03:18Z</dcterms:modified>
</cp:coreProperties>
</file>