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3\sections\スポーツ振興\スポーツ振興\③＿【振興係】\0003    　 ★行事（市民体育祭･県体･剣道･校区駅伝等）\市民体育祭\令和5年度\20　要項\市ＨＰ掲載用\申込\"/>
    </mc:Choice>
  </mc:AlternateContent>
  <xr:revisionPtr revIDLastSave="0" documentId="13_ncr:1_{3B53E9DD-0A9E-48B5-A06B-4B2B3E02C817}" xr6:coauthVersionLast="47" xr6:coauthVersionMax="47" xr10:uidLastSave="{00000000-0000-0000-0000-000000000000}"/>
  <bookViews>
    <workbookView xWindow="20370" yWindow="-5910" windowWidth="29040" windowHeight="15840" xr2:uid="{00000000-000D-0000-FFFF-FFFF00000000}"/>
  </bookViews>
  <sheets>
    <sheet name="入力について" sheetId="7" r:id="rId1"/>
    <sheet name="校区一覧" sheetId="2" r:id="rId2"/>
    <sheet name="一般男子" sheetId="8" r:id="rId3"/>
    <sheet name="一般女子" sheetId="9" r:id="rId4"/>
    <sheet name="小中男子" sheetId="10" r:id="rId5"/>
    <sheet name="小中女子" sheetId="11" r:id="rId6"/>
    <sheet name="種目コード" sheetId="6" state="hidden" r:id="rId7"/>
  </sheets>
  <externalReferences>
    <externalReference r:id="rId8"/>
  </externalReferences>
  <definedNames>
    <definedName name="_xlnm.Print_Area" localSheetId="3">一般女子!$B$2:$M$42</definedName>
    <definedName name="_xlnm.Print_Area" localSheetId="2">一般男子!$B$2:$L$78</definedName>
    <definedName name="_xlnm.Print_Area" localSheetId="5">小中女子!$B$2:$I$42</definedName>
    <definedName name="_xlnm.Print_Area" localSheetId="4">小中男子!$B$2:$I$42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1" l="1"/>
  <c r="C5" i="10"/>
  <c r="C5" i="9"/>
  <c r="C5" i="8"/>
  <c r="R23" i="11"/>
  <c r="Q23" i="11"/>
  <c r="P23" i="11"/>
  <c r="O23" i="11"/>
  <c r="N23" i="11"/>
  <c r="M23" i="11"/>
  <c r="L23" i="11"/>
  <c r="R22" i="11"/>
  <c r="Q22" i="11"/>
  <c r="P22" i="11"/>
  <c r="O22" i="11"/>
  <c r="N22" i="11"/>
  <c r="M22" i="11"/>
  <c r="L22" i="11"/>
  <c r="R21" i="11"/>
  <c r="Q21" i="11"/>
  <c r="P21" i="11"/>
  <c r="O21" i="11"/>
  <c r="N21" i="11"/>
  <c r="M21" i="11"/>
  <c r="L21" i="11"/>
  <c r="R20" i="11"/>
  <c r="Q20" i="11"/>
  <c r="P20" i="11"/>
  <c r="O20" i="11"/>
  <c r="N20" i="11"/>
  <c r="M20" i="11"/>
  <c r="L20" i="11"/>
  <c r="R19" i="11"/>
  <c r="Q19" i="11"/>
  <c r="P19" i="11"/>
  <c r="O19" i="11"/>
  <c r="N19" i="11"/>
  <c r="M19" i="11"/>
  <c r="L19" i="11"/>
  <c r="R18" i="11"/>
  <c r="Q18" i="11"/>
  <c r="P18" i="11"/>
  <c r="O18" i="11"/>
  <c r="N18" i="11"/>
  <c r="M18" i="11"/>
  <c r="L18" i="11"/>
  <c r="S17" i="11"/>
  <c r="R17" i="11"/>
  <c r="Q17" i="11"/>
  <c r="P17" i="11"/>
  <c r="O17" i="11"/>
  <c r="N17" i="11"/>
  <c r="M17" i="11"/>
  <c r="L17" i="11"/>
  <c r="S16" i="11"/>
  <c r="R16" i="11"/>
  <c r="Q16" i="11"/>
  <c r="P16" i="11"/>
  <c r="O16" i="11"/>
  <c r="N16" i="11"/>
  <c r="M16" i="11"/>
  <c r="L16" i="11"/>
  <c r="S15" i="11"/>
  <c r="R15" i="11"/>
  <c r="Q15" i="11"/>
  <c r="P15" i="11"/>
  <c r="O15" i="11"/>
  <c r="N15" i="11"/>
  <c r="M15" i="11"/>
  <c r="L15" i="11"/>
  <c r="R14" i="11"/>
  <c r="Q14" i="11"/>
  <c r="P14" i="11"/>
  <c r="O14" i="11"/>
  <c r="N14" i="11"/>
  <c r="M14" i="11"/>
  <c r="L14" i="11"/>
  <c r="R13" i="11"/>
  <c r="Q13" i="11"/>
  <c r="P13" i="11"/>
  <c r="O13" i="11"/>
  <c r="N13" i="11"/>
  <c r="M13" i="11"/>
  <c r="L13" i="11"/>
  <c r="R12" i="11"/>
  <c r="Q12" i="11"/>
  <c r="P12" i="11"/>
  <c r="O12" i="11"/>
  <c r="N12" i="11"/>
  <c r="M12" i="11"/>
  <c r="L12" i="11"/>
  <c r="R11" i="11"/>
  <c r="Q11" i="11"/>
  <c r="P11" i="11"/>
  <c r="O11" i="11"/>
  <c r="N11" i="11"/>
  <c r="M11" i="11"/>
  <c r="L11" i="11"/>
  <c r="R10" i="11"/>
  <c r="Q10" i="11"/>
  <c r="P10" i="11"/>
  <c r="O10" i="11"/>
  <c r="N10" i="11"/>
  <c r="M10" i="11"/>
  <c r="L10" i="11"/>
  <c r="R9" i="11"/>
  <c r="Q9" i="11"/>
  <c r="P9" i="11"/>
  <c r="O9" i="11"/>
  <c r="N9" i="11"/>
  <c r="M9" i="11"/>
  <c r="L9" i="11"/>
  <c r="AE8" i="11"/>
  <c r="AD8" i="11"/>
  <c r="AC8" i="11"/>
  <c r="AB8" i="11"/>
  <c r="AA8" i="11"/>
  <c r="Z8" i="11"/>
  <c r="W8" i="11"/>
  <c r="V8" i="11"/>
  <c r="S8" i="11"/>
  <c r="R8" i="11"/>
  <c r="Q8" i="11"/>
  <c r="P8" i="11"/>
  <c r="O8" i="11"/>
  <c r="N8" i="11"/>
  <c r="M8" i="11"/>
  <c r="L8" i="11"/>
  <c r="AE7" i="11"/>
  <c r="AD7" i="11"/>
  <c r="AC7" i="11"/>
  <c r="AB7" i="11"/>
  <c r="AA7" i="11"/>
  <c r="Z7" i="11"/>
  <c r="W7" i="11"/>
  <c r="V7" i="11"/>
  <c r="S7" i="11"/>
  <c r="R7" i="11"/>
  <c r="Q7" i="11"/>
  <c r="P7" i="11"/>
  <c r="O7" i="11"/>
  <c r="N7" i="11"/>
  <c r="M7" i="11"/>
  <c r="L7" i="11"/>
  <c r="R23" i="10"/>
  <c r="Q23" i="10"/>
  <c r="P23" i="10"/>
  <c r="O23" i="10"/>
  <c r="N23" i="10"/>
  <c r="M23" i="10"/>
  <c r="L23" i="10"/>
  <c r="R22" i="10"/>
  <c r="Q22" i="10"/>
  <c r="P22" i="10"/>
  <c r="O22" i="10"/>
  <c r="N22" i="10"/>
  <c r="M22" i="10"/>
  <c r="L22" i="10"/>
  <c r="R21" i="10"/>
  <c r="Q21" i="10"/>
  <c r="P21" i="10"/>
  <c r="O21" i="10"/>
  <c r="N21" i="10"/>
  <c r="M21" i="10"/>
  <c r="L21" i="10"/>
  <c r="R20" i="10"/>
  <c r="Q20" i="10"/>
  <c r="P20" i="10"/>
  <c r="O20" i="10"/>
  <c r="N20" i="10"/>
  <c r="M20" i="10"/>
  <c r="L20" i="10"/>
  <c r="R19" i="10"/>
  <c r="Q19" i="10"/>
  <c r="P19" i="10"/>
  <c r="O19" i="10"/>
  <c r="N19" i="10"/>
  <c r="M19" i="10"/>
  <c r="L19" i="10"/>
  <c r="R18" i="10"/>
  <c r="Q18" i="10"/>
  <c r="P18" i="10"/>
  <c r="O18" i="10"/>
  <c r="N18" i="10"/>
  <c r="M18" i="10"/>
  <c r="L18" i="10"/>
  <c r="S17" i="10"/>
  <c r="R17" i="10"/>
  <c r="Q17" i="10"/>
  <c r="P17" i="10"/>
  <c r="O17" i="10"/>
  <c r="N17" i="10"/>
  <c r="M17" i="10"/>
  <c r="L17" i="10"/>
  <c r="S16" i="10"/>
  <c r="R16" i="10"/>
  <c r="Q16" i="10"/>
  <c r="P16" i="10"/>
  <c r="O16" i="10"/>
  <c r="N16" i="10"/>
  <c r="M16" i="10"/>
  <c r="L16" i="10"/>
  <c r="S15" i="10"/>
  <c r="R15" i="10"/>
  <c r="Q15" i="10"/>
  <c r="P15" i="10"/>
  <c r="O15" i="10"/>
  <c r="N15" i="10"/>
  <c r="M15" i="10"/>
  <c r="L15" i="10"/>
  <c r="R14" i="10"/>
  <c r="Q14" i="10"/>
  <c r="P14" i="10"/>
  <c r="O14" i="10"/>
  <c r="N14" i="10"/>
  <c r="M14" i="10"/>
  <c r="L14" i="10"/>
  <c r="R13" i="10"/>
  <c r="Q13" i="10"/>
  <c r="P13" i="10"/>
  <c r="O13" i="10"/>
  <c r="N13" i="10"/>
  <c r="M13" i="10"/>
  <c r="L13" i="10"/>
  <c r="R12" i="10"/>
  <c r="Q12" i="10"/>
  <c r="P12" i="10"/>
  <c r="O12" i="10"/>
  <c r="N12" i="10"/>
  <c r="M12" i="10"/>
  <c r="L12" i="10"/>
  <c r="R11" i="10"/>
  <c r="Q11" i="10"/>
  <c r="P11" i="10"/>
  <c r="O11" i="10"/>
  <c r="N11" i="10"/>
  <c r="M11" i="10"/>
  <c r="L11" i="10"/>
  <c r="R10" i="10"/>
  <c r="Q10" i="10"/>
  <c r="P10" i="10"/>
  <c r="O10" i="10"/>
  <c r="N10" i="10"/>
  <c r="M10" i="10"/>
  <c r="L10" i="10"/>
  <c r="R9" i="10"/>
  <c r="Q9" i="10"/>
  <c r="P9" i="10"/>
  <c r="O9" i="10"/>
  <c r="N9" i="10"/>
  <c r="M9" i="10"/>
  <c r="L9" i="10"/>
  <c r="AE8" i="10"/>
  <c r="AD8" i="10"/>
  <c r="AC8" i="10"/>
  <c r="AB8" i="10"/>
  <c r="AA8" i="10"/>
  <c r="Z8" i="10"/>
  <c r="W8" i="10"/>
  <c r="V8" i="10"/>
  <c r="S8" i="10"/>
  <c r="R8" i="10"/>
  <c r="Q8" i="10"/>
  <c r="P8" i="10"/>
  <c r="O8" i="10"/>
  <c r="N8" i="10"/>
  <c r="M8" i="10"/>
  <c r="L8" i="10"/>
  <c r="AE7" i="10"/>
  <c r="AD7" i="10"/>
  <c r="AC7" i="10"/>
  <c r="AB7" i="10"/>
  <c r="AA7" i="10"/>
  <c r="Z7" i="10"/>
  <c r="W7" i="10"/>
  <c r="V7" i="10"/>
  <c r="S7" i="10"/>
  <c r="R7" i="10"/>
  <c r="Q7" i="10"/>
  <c r="P7" i="10"/>
  <c r="O7" i="10"/>
  <c r="N7" i="10"/>
  <c r="M7" i="10"/>
  <c r="L7" i="10"/>
  <c r="R23" i="9"/>
  <c r="Q23" i="9"/>
  <c r="P23" i="9"/>
  <c r="O23" i="9"/>
  <c r="N23" i="9"/>
  <c r="M23" i="9"/>
  <c r="L23" i="9"/>
  <c r="R22" i="9"/>
  <c r="Q22" i="9"/>
  <c r="P22" i="9"/>
  <c r="O22" i="9"/>
  <c r="N22" i="9"/>
  <c r="M22" i="9"/>
  <c r="L22" i="9"/>
  <c r="R21" i="9"/>
  <c r="Q21" i="9"/>
  <c r="P21" i="9"/>
  <c r="O21" i="9"/>
  <c r="N21" i="9"/>
  <c r="M21" i="9"/>
  <c r="L21" i="9"/>
  <c r="R20" i="9"/>
  <c r="Q20" i="9"/>
  <c r="P20" i="9"/>
  <c r="O20" i="9"/>
  <c r="N20" i="9"/>
  <c r="M20" i="9"/>
  <c r="L20" i="9"/>
  <c r="R19" i="9"/>
  <c r="Q19" i="9"/>
  <c r="P19" i="9"/>
  <c r="O19" i="9"/>
  <c r="N19" i="9"/>
  <c r="M19" i="9"/>
  <c r="L19" i="9"/>
  <c r="R18" i="9"/>
  <c r="Q18" i="9"/>
  <c r="P18" i="9"/>
  <c r="O18" i="9"/>
  <c r="N18" i="9"/>
  <c r="M18" i="9"/>
  <c r="L18" i="9"/>
  <c r="S17" i="9"/>
  <c r="R17" i="9"/>
  <c r="Q17" i="9"/>
  <c r="P17" i="9"/>
  <c r="O17" i="9"/>
  <c r="N17" i="9"/>
  <c r="M17" i="9"/>
  <c r="L17" i="9"/>
  <c r="S16" i="9"/>
  <c r="R16" i="9"/>
  <c r="Q16" i="9"/>
  <c r="P16" i="9"/>
  <c r="O16" i="9"/>
  <c r="N16" i="9"/>
  <c r="M16" i="9"/>
  <c r="L16" i="9"/>
  <c r="S15" i="9"/>
  <c r="R15" i="9"/>
  <c r="Q15" i="9"/>
  <c r="P15" i="9"/>
  <c r="O15" i="9"/>
  <c r="N15" i="9"/>
  <c r="M15" i="9"/>
  <c r="L15" i="9"/>
  <c r="S14" i="9"/>
  <c r="R14" i="9"/>
  <c r="Q14" i="9"/>
  <c r="P14" i="9"/>
  <c r="O14" i="9"/>
  <c r="N14" i="9"/>
  <c r="M14" i="9"/>
  <c r="L14" i="9"/>
  <c r="S13" i="9"/>
  <c r="R13" i="9"/>
  <c r="Q13" i="9"/>
  <c r="P13" i="9"/>
  <c r="O13" i="9"/>
  <c r="N13" i="9"/>
  <c r="M13" i="9"/>
  <c r="L13" i="9"/>
  <c r="S12" i="9"/>
  <c r="R12" i="9"/>
  <c r="Q12" i="9"/>
  <c r="P12" i="9"/>
  <c r="O12" i="9"/>
  <c r="N12" i="9"/>
  <c r="M12" i="9"/>
  <c r="L12" i="9"/>
  <c r="S11" i="9"/>
  <c r="R11" i="9"/>
  <c r="Q11" i="9"/>
  <c r="P11" i="9"/>
  <c r="O11" i="9"/>
  <c r="N11" i="9"/>
  <c r="M11" i="9"/>
  <c r="L11" i="9"/>
  <c r="S10" i="9"/>
  <c r="R10" i="9"/>
  <c r="Q10" i="9"/>
  <c r="P10" i="9"/>
  <c r="O10" i="9"/>
  <c r="N10" i="9"/>
  <c r="M10" i="9"/>
  <c r="L10" i="9"/>
  <c r="S9" i="9"/>
  <c r="R9" i="9"/>
  <c r="Q9" i="9"/>
  <c r="P9" i="9"/>
  <c r="O9" i="9"/>
  <c r="N9" i="9"/>
  <c r="M9" i="9"/>
  <c r="L9" i="9"/>
  <c r="S8" i="9"/>
  <c r="R8" i="9"/>
  <c r="Q8" i="9"/>
  <c r="P8" i="9"/>
  <c r="O8" i="9"/>
  <c r="N8" i="9"/>
  <c r="M8" i="9"/>
  <c r="L8" i="9"/>
  <c r="AE7" i="9"/>
  <c r="AD7" i="9"/>
  <c r="AC7" i="9"/>
  <c r="AB7" i="9"/>
  <c r="AA7" i="9"/>
  <c r="Z7" i="9"/>
  <c r="W7" i="9"/>
  <c r="V7" i="9"/>
  <c r="S7" i="9"/>
  <c r="R7" i="9"/>
  <c r="Q7" i="9"/>
  <c r="P7" i="9"/>
  <c r="O7" i="9"/>
  <c r="N7" i="9"/>
  <c r="M7" i="9"/>
  <c r="L7" i="9"/>
  <c r="R40" i="8"/>
  <c r="Q40" i="8"/>
  <c r="P40" i="8"/>
  <c r="O40" i="8"/>
  <c r="N40" i="8"/>
  <c r="M40" i="8"/>
  <c r="L40" i="8"/>
  <c r="R39" i="8"/>
  <c r="Q39" i="8"/>
  <c r="P39" i="8"/>
  <c r="O39" i="8"/>
  <c r="N39" i="8"/>
  <c r="M39" i="8"/>
  <c r="L39" i="8"/>
  <c r="R38" i="8"/>
  <c r="Q38" i="8"/>
  <c r="P38" i="8"/>
  <c r="O38" i="8"/>
  <c r="N38" i="8"/>
  <c r="M38" i="8"/>
  <c r="L38" i="8"/>
  <c r="R37" i="8"/>
  <c r="Q37" i="8"/>
  <c r="P37" i="8"/>
  <c r="O37" i="8"/>
  <c r="N37" i="8"/>
  <c r="M37" i="8"/>
  <c r="L37" i="8"/>
  <c r="R36" i="8"/>
  <c r="Q36" i="8"/>
  <c r="P36" i="8"/>
  <c r="O36" i="8"/>
  <c r="N36" i="8"/>
  <c r="M36" i="8"/>
  <c r="L36" i="8"/>
  <c r="R35" i="8"/>
  <c r="Q35" i="8"/>
  <c r="P35" i="8"/>
  <c r="O35" i="8"/>
  <c r="N35" i="8"/>
  <c r="M35" i="8"/>
  <c r="L35" i="8"/>
  <c r="S34" i="8"/>
  <c r="R34" i="8"/>
  <c r="Q34" i="8"/>
  <c r="P34" i="8"/>
  <c r="O34" i="8"/>
  <c r="N34" i="8"/>
  <c r="M34" i="8"/>
  <c r="L34" i="8"/>
  <c r="S33" i="8"/>
  <c r="R33" i="8"/>
  <c r="Q33" i="8"/>
  <c r="P33" i="8"/>
  <c r="O33" i="8"/>
  <c r="N33" i="8"/>
  <c r="M33" i="8"/>
  <c r="L33" i="8"/>
  <c r="S32" i="8"/>
  <c r="R32" i="8"/>
  <c r="Q32" i="8"/>
  <c r="P32" i="8"/>
  <c r="O32" i="8"/>
  <c r="N32" i="8"/>
  <c r="M32" i="8"/>
  <c r="L32" i="8"/>
  <c r="S31" i="8"/>
  <c r="R31" i="8"/>
  <c r="Q31" i="8"/>
  <c r="P31" i="8"/>
  <c r="O31" i="8"/>
  <c r="N31" i="8"/>
  <c r="M31" i="8"/>
  <c r="L31" i="8"/>
  <c r="S30" i="8"/>
  <c r="R30" i="8"/>
  <c r="L30" i="8" s="1"/>
  <c r="Q30" i="8"/>
  <c r="P30" i="8"/>
  <c r="O30" i="8"/>
  <c r="N30" i="8"/>
  <c r="M30" i="8"/>
  <c r="S29" i="8"/>
  <c r="R29" i="8"/>
  <c r="Q29" i="8"/>
  <c r="P29" i="8"/>
  <c r="O29" i="8"/>
  <c r="N29" i="8"/>
  <c r="M29" i="8"/>
  <c r="L29" i="8"/>
  <c r="S28" i="8"/>
  <c r="R28" i="8"/>
  <c r="Q28" i="8"/>
  <c r="P28" i="8"/>
  <c r="O28" i="8"/>
  <c r="N28" i="8"/>
  <c r="M28" i="8"/>
  <c r="L28" i="8"/>
  <c r="S27" i="8"/>
  <c r="R27" i="8"/>
  <c r="Q27" i="8"/>
  <c r="P27" i="8"/>
  <c r="O27" i="8"/>
  <c r="N27" i="8"/>
  <c r="M27" i="8"/>
  <c r="L27" i="8"/>
  <c r="S26" i="8"/>
  <c r="R26" i="8"/>
  <c r="Q26" i="8"/>
  <c r="P26" i="8"/>
  <c r="O26" i="8"/>
  <c r="N26" i="8"/>
  <c r="M26" i="8"/>
  <c r="L26" i="8"/>
  <c r="S25" i="8"/>
  <c r="R25" i="8"/>
  <c r="Q25" i="8"/>
  <c r="P25" i="8"/>
  <c r="O25" i="8"/>
  <c r="N25" i="8"/>
  <c r="M25" i="8"/>
  <c r="L25" i="8"/>
  <c r="S24" i="8"/>
  <c r="R24" i="8"/>
  <c r="Q24" i="8"/>
  <c r="P24" i="8"/>
  <c r="O24" i="8"/>
  <c r="N24" i="8"/>
  <c r="M24" i="8"/>
  <c r="L24" i="8"/>
  <c r="S23" i="8"/>
  <c r="R23" i="8"/>
  <c r="Q23" i="8"/>
  <c r="P23" i="8"/>
  <c r="O23" i="8"/>
  <c r="N23" i="8"/>
  <c r="M23" i="8"/>
  <c r="L23" i="8"/>
  <c r="S22" i="8"/>
  <c r="R22" i="8"/>
  <c r="Q22" i="8"/>
  <c r="P22" i="8"/>
  <c r="O22" i="8"/>
  <c r="N22" i="8"/>
  <c r="M22" i="8"/>
  <c r="L22" i="8"/>
  <c r="S21" i="8"/>
  <c r="R21" i="8"/>
  <c r="Q21" i="8"/>
  <c r="P21" i="8"/>
  <c r="O21" i="8"/>
  <c r="N21" i="8"/>
  <c r="M21" i="8"/>
  <c r="L21" i="8"/>
  <c r="S20" i="8"/>
  <c r="R20" i="8"/>
  <c r="Q20" i="8"/>
  <c r="P20" i="8"/>
  <c r="O20" i="8"/>
  <c r="N20" i="8"/>
  <c r="M20" i="8"/>
  <c r="L20" i="8"/>
  <c r="S19" i="8"/>
  <c r="R19" i="8"/>
  <c r="Q19" i="8"/>
  <c r="P19" i="8"/>
  <c r="O19" i="8"/>
  <c r="N19" i="8"/>
  <c r="M19" i="8"/>
  <c r="L19" i="8"/>
  <c r="S18" i="8"/>
  <c r="R18" i="8"/>
  <c r="Q18" i="8"/>
  <c r="P18" i="8"/>
  <c r="O18" i="8"/>
  <c r="N18" i="8"/>
  <c r="M18" i="8"/>
  <c r="L18" i="8"/>
  <c r="S17" i="8"/>
  <c r="R17" i="8"/>
  <c r="Q17" i="8"/>
  <c r="P17" i="8"/>
  <c r="O17" i="8"/>
  <c r="N17" i="8"/>
  <c r="M17" i="8"/>
  <c r="L17" i="8"/>
  <c r="S16" i="8"/>
  <c r="R16" i="8"/>
  <c r="Q16" i="8"/>
  <c r="P16" i="8"/>
  <c r="O16" i="8"/>
  <c r="N16" i="8"/>
  <c r="M16" i="8"/>
  <c r="L16" i="8"/>
  <c r="S15" i="8"/>
  <c r="R15" i="8"/>
  <c r="Q15" i="8"/>
  <c r="P15" i="8"/>
  <c r="O15" i="8"/>
  <c r="N15" i="8"/>
  <c r="M15" i="8"/>
  <c r="L15" i="8"/>
  <c r="S14" i="8"/>
  <c r="R14" i="8"/>
  <c r="Q14" i="8"/>
  <c r="P14" i="8"/>
  <c r="O14" i="8"/>
  <c r="N14" i="8"/>
  <c r="M14" i="8"/>
  <c r="L14" i="8"/>
  <c r="S13" i="8"/>
  <c r="R13" i="8"/>
  <c r="Q13" i="8"/>
  <c r="P13" i="8"/>
  <c r="O13" i="8"/>
  <c r="N13" i="8"/>
  <c r="M13" i="8"/>
  <c r="L13" i="8"/>
  <c r="S12" i="8"/>
  <c r="R12" i="8"/>
  <c r="Q12" i="8"/>
  <c r="P12" i="8"/>
  <c r="O12" i="8"/>
  <c r="N12" i="8"/>
  <c r="M12" i="8"/>
  <c r="L12" i="8"/>
  <c r="S11" i="8"/>
  <c r="R11" i="8"/>
  <c r="Q11" i="8"/>
  <c r="P11" i="8"/>
  <c r="O11" i="8"/>
  <c r="N11" i="8"/>
  <c r="M11" i="8"/>
  <c r="L11" i="8"/>
  <c r="S10" i="8"/>
  <c r="R10" i="8"/>
  <c r="Q10" i="8"/>
  <c r="P10" i="8"/>
  <c r="O10" i="8"/>
  <c r="N10" i="8"/>
  <c r="M10" i="8"/>
  <c r="L10" i="8"/>
  <c r="S9" i="8"/>
  <c r="R9" i="8"/>
  <c r="Q9" i="8"/>
  <c r="P9" i="8"/>
  <c r="O9" i="8"/>
  <c r="N9" i="8"/>
  <c r="M9" i="8"/>
  <c r="L9" i="8"/>
  <c r="S8" i="8"/>
  <c r="R8" i="8"/>
  <c r="Q8" i="8"/>
  <c r="P8" i="8"/>
  <c r="O8" i="8"/>
  <c r="N8" i="8"/>
  <c r="M8" i="8"/>
  <c r="L8" i="8"/>
  <c r="AE7" i="8"/>
  <c r="AD7" i="8"/>
  <c r="AC7" i="8"/>
  <c r="AB7" i="8"/>
  <c r="AA7" i="8"/>
  <c r="Z7" i="8"/>
  <c r="W7" i="8"/>
  <c r="V7" i="8"/>
  <c r="S7" i="8"/>
  <c r="R7" i="8"/>
  <c r="Q7" i="8"/>
  <c r="P7" i="8"/>
  <c r="O7" i="8"/>
  <c r="N7" i="8"/>
  <c r="M7" i="8"/>
  <c r="L7" i="8"/>
</calcChain>
</file>

<file path=xl/sharedStrings.xml><?xml version="1.0" encoding="utf-8"?>
<sst xmlns="http://schemas.openxmlformats.org/spreadsheetml/2006/main" count="442" uniqueCount="247">
  <si>
    <t>年齢</t>
    <rPh sb="0" eb="2">
      <t>ネンレイ</t>
    </rPh>
    <phoneticPr fontId="1"/>
  </si>
  <si>
    <t>種　目</t>
    <rPh sb="0" eb="1">
      <t>タネ</t>
    </rPh>
    <rPh sb="2" eb="3">
      <t>メ</t>
    </rPh>
    <phoneticPr fontId="1"/>
  </si>
  <si>
    <t>走高跳</t>
    <rPh sb="0" eb="1">
      <t>ハシ</t>
    </rPh>
    <rPh sb="1" eb="3">
      <t>タカト</t>
    </rPh>
    <phoneticPr fontId="1"/>
  </si>
  <si>
    <t>三段跳</t>
    <rPh sb="0" eb="3">
      <t>サンダント</t>
    </rPh>
    <phoneticPr fontId="1"/>
  </si>
  <si>
    <t>砲丸投</t>
    <rPh sb="0" eb="3">
      <t>ホウガンナ</t>
    </rPh>
    <phoneticPr fontId="1"/>
  </si>
  <si>
    <t>２９歳以下</t>
    <rPh sb="2" eb="3">
      <t>サイ</t>
    </rPh>
    <rPh sb="3" eb="5">
      <t>イカ</t>
    </rPh>
    <phoneticPr fontId="1"/>
  </si>
  <si>
    <t>３０～３９歳</t>
    <rPh sb="5" eb="6">
      <t>サイ</t>
    </rPh>
    <phoneticPr fontId="1"/>
  </si>
  <si>
    <t>住　　　所</t>
    <rPh sb="0" eb="1">
      <t>ジュウ</t>
    </rPh>
    <rPh sb="4" eb="5">
      <t>ショ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</si>
  <si>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</si>
  <si>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</si>
  <si>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４０～４９歳</t>
    <rPh sb="5" eb="6">
      <t>サイ</t>
    </rPh>
    <phoneticPr fontId="1"/>
  </si>
  <si>
    <t>円盤投</t>
    <rPh sb="0" eb="3">
      <t>エンバンナ</t>
    </rPh>
    <phoneticPr fontId="1"/>
  </si>
  <si>
    <t>５０～５９歳</t>
    <rPh sb="5" eb="6">
      <t>サイ</t>
    </rPh>
    <phoneticPr fontId="1"/>
  </si>
  <si>
    <t>６０～６９歳</t>
    <rPh sb="5" eb="6">
      <t>サイ</t>
    </rPh>
    <phoneticPr fontId="1"/>
  </si>
  <si>
    <t>７０歳以上</t>
    <rPh sb="2" eb="3">
      <t>サイ</t>
    </rPh>
    <rPh sb="3" eb="5">
      <t>イジョウ</t>
    </rPh>
    <phoneticPr fontId="1"/>
  </si>
  <si>
    <t>年　代</t>
    <rPh sb="0" eb="1">
      <t>トシ</t>
    </rPh>
    <rPh sb="2" eb="3">
      <t>ダイ</t>
    </rPh>
    <phoneticPr fontId="1"/>
  </si>
  <si>
    <t>住　　所</t>
    <rPh sb="0" eb="1">
      <t>ジュウ</t>
    </rPh>
    <rPh sb="3" eb="4">
      <t>ショ</t>
    </rPh>
    <phoneticPr fontId="1"/>
  </si>
  <si>
    <t>校区名</t>
    <rPh sb="0" eb="2">
      <t>コウク</t>
    </rPh>
    <rPh sb="2" eb="3">
      <t>メイ</t>
    </rPh>
    <phoneticPr fontId="1"/>
  </si>
  <si>
    <t>印</t>
    <rPh sb="0" eb="1">
      <t>イン</t>
    </rPh>
    <phoneticPr fontId="1"/>
  </si>
  <si>
    <t>監督名</t>
    <rPh sb="0" eb="2">
      <t>カントク</t>
    </rPh>
    <rPh sb="2" eb="3">
      <t>メイ</t>
    </rPh>
    <phoneticPr fontId="1"/>
  </si>
  <si>
    <t>監督連絡先TEL</t>
    <rPh sb="0" eb="2">
      <t>カントク</t>
    </rPh>
    <rPh sb="2" eb="5">
      <t>レンラクサキ</t>
    </rPh>
    <phoneticPr fontId="1"/>
  </si>
  <si>
    <t>　　　　　　陸上競技申込書（男子）</t>
    <rPh sb="6" eb="8">
      <t>リクジョウ</t>
    </rPh>
    <rPh sb="8" eb="10">
      <t>キョウギ</t>
    </rPh>
    <rPh sb="10" eb="13">
      <t>モウシコミショ</t>
    </rPh>
    <rPh sb="14" eb="16">
      <t>ダンシ</t>
    </rPh>
    <phoneticPr fontId="1"/>
  </si>
  <si>
    <t>代陽</t>
    <rPh sb="0" eb="1">
      <t>タイ</t>
    </rPh>
    <rPh sb="1" eb="2">
      <t>ヨウ</t>
    </rPh>
    <phoneticPr fontId="2"/>
  </si>
  <si>
    <t>太田郷</t>
    <rPh sb="0" eb="2">
      <t>オオタ</t>
    </rPh>
    <rPh sb="2" eb="3">
      <t>ゴウ</t>
    </rPh>
    <phoneticPr fontId="2"/>
  </si>
  <si>
    <t>植柳</t>
    <rPh sb="0" eb="1">
      <t>ウ</t>
    </rPh>
    <rPh sb="1" eb="2">
      <t>ヤナギ</t>
    </rPh>
    <phoneticPr fontId="2"/>
  </si>
  <si>
    <t>松高</t>
    <rPh sb="0" eb="1">
      <t>マツ</t>
    </rPh>
    <rPh sb="1" eb="2">
      <t>タカ</t>
    </rPh>
    <phoneticPr fontId="2"/>
  </si>
  <si>
    <t>金剛</t>
    <rPh sb="0" eb="2">
      <t>コンゴウ</t>
    </rPh>
    <phoneticPr fontId="2"/>
  </si>
  <si>
    <t>高田</t>
    <rPh sb="0" eb="2">
      <t>コウダ</t>
    </rPh>
    <phoneticPr fontId="2"/>
  </si>
  <si>
    <t>八千把</t>
    <rPh sb="0" eb="2">
      <t>ハッセン</t>
    </rPh>
    <rPh sb="2" eb="3">
      <t>ワ</t>
    </rPh>
    <phoneticPr fontId="2"/>
  </si>
  <si>
    <t>郡築</t>
    <rPh sb="0" eb="2">
      <t>グンチク</t>
    </rPh>
    <phoneticPr fontId="2"/>
  </si>
  <si>
    <t>八代</t>
    <rPh sb="0" eb="2">
      <t>ヤツシロ</t>
    </rPh>
    <phoneticPr fontId="2"/>
  </si>
  <si>
    <t>宮地</t>
    <rPh sb="0" eb="2">
      <t>ミヤジ</t>
    </rPh>
    <phoneticPr fontId="2"/>
  </si>
  <si>
    <t>宮地東</t>
    <rPh sb="0" eb="2">
      <t>ミヤジ</t>
    </rPh>
    <rPh sb="2" eb="3">
      <t>ヒガシ</t>
    </rPh>
    <phoneticPr fontId="2"/>
  </si>
  <si>
    <t>日奈久</t>
    <rPh sb="0" eb="3">
      <t>ヒナグ</t>
    </rPh>
    <phoneticPr fontId="2"/>
  </si>
  <si>
    <t>昭和</t>
    <rPh sb="0" eb="2">
      <t>ショウワ</t>
    </rPh>
    <phoneticPr fontId="2"/>
  </si>
  <si>
    <t>二見</t>
    <rPh sb="0" eb="2">
      <t>フタミ</t>
    </rPh>
    <phoneticPr fontId="2"/>
  </si>
  <si>
    <t>龍峯</t>
    <rPh sb="0" eb="1">
      <t>リュウ</t>
    </rPh>
    <rPh sb="1" eb="2">
      <t>ホウ</t>
    </rPh>
    <phoneticPr fontId="2"/>
  </si>
  <si>
    <t>麦島</t>
    <rPh sb="0" eb="2">
      <t>ムギシマ</t>
    </rPh>
    <phoneticPr fontId="2"/>
  </si>
  <si>
    <t>坂本</t>
    <rPh sb="0" eb="2">
      <t>サカモト</t>
    </rPh>
    <phoneticPr fontId="2"/>
  </si>
  <si>
    <t>千丁</t>
    <rPh sb="0" eb="2">
      <t>センチョウ</t>
    </rPh>
    <phoneticPr fontId="2"/>
  </si>
  <si>
    <t>鏡</t>
    <rPh sb="0" eb="1">
      <t>カガミ</t>
    </rPh>
    <phoneticPr fontId="2"/>
  </si>
  <si>
    <t>東陽</t>
    <rPh sb="0" eb="2">
      <t>トウヨウ</t>
    </rPh>
    <phoneticPr fontId="2"/>
  </si>
  <si>
    <t>泉</t>
    <rPh sb="0" eb="1">
      <t>イズミ</t>
    </rPh>
    <phoneticPr fontId="2"/>
  </si>
  <si>
    <t>　　　　　　陸上競技申込書（女子）</t>
    <rPh sb="6" eb="8">
      <t>リクジョウ</t>
    </rPh>
    <rPh sb="8" eb="10">
      <t>キョウギ</t>
    </rPh>
    <rPh sb="10" eb="13">
      <t>モウシコミショ</t>
    </rPh>
    <rPh sb="14" eb="16">
      <t>ジョシ</t>
    </rPh>
    <phoneticPr fontId="1"/>
  </si>
  <si>
    <t>　　　　　　陸上競技申込書（小・中男子）</t>
    <rPh sb="6" eb="8">
      <t>リクジョウ</t>
    </rPh>
    <rPh sb="8" eb="10">
      <t>キョウギ</t>
    </rPh>
    <rPh sb="10" eb="13">
      <t>モウシコミショ</t>
    </rPh>
    <rPh sb="14" eb="15">
      <t>ショウ</t>
    </rPh>
    <rPh sb="16" eb="17">
      <t>チュウ</t>
    </rPh>
    <rPh sb="17" eb="19">
      <t>ダンシ</t>
    </rPh>
    <phoneticPr fontId="1"/>
  </si>
  <si>
    <t>　　　　　　陸上競技申込書（小・中女子）</t>
    <rPh sb="6" eb="8">
      <t>リクジョウ</t>
    </rPh>
    <rPh sb="8" eb="10">
      <t>キョウギ</t>
    </rPh>
    <rPh sb="10" eb="13">
      <t>モウシコミショ</t>
    </rPh>
    <rPh sb="14" eb="15">
      <t>ショウ</t>
    </rPh>
    <rPh sb="16" eb="17">
      <t>チュウ</t>
    </rPh>
    <rPh sb="17" eb="19">
      <t>ジョシ</t>
    </rPh>
    <phoneticPr fontId="1"/>
  </si>
  <si>
    <t>小学女子</t>
    <rPh sb="0" eb="2">
      <t>ショウガク</t>
    </rPh>
    <rPh sb="2" eb="4">
      <t>ジョシ</t>
    </rPh>
    <phoneticPr fontId="1"/>
  </si>
  <si>
    <t>中学女子</t>
    <rPh sb="0" eb="2">
      <t>チュウガク</t>
    </rPh>
    <rPh sb="2" eb="4">
      <t>ジョシ</t>
    </rPh>
    <phoneticPr fontId="1"/>
  </si>
  <si>
    <t>男子種目</t>
    <rPh sb="0" eb="2">
      <t>ダンシ</t>
    </rPh>
    <rPh sb="2" eb="4">
      <t>シュモク</t>
    </rPh>
    <phoneticPr fontId="3"/>
  </si>
  <si>
    <t>小学　１００ｍ</t>
    <rPh sb="0" eb="2">
      <t>ショウガク</t>
    </rPh>
    <phoneticPr fontId="3"/>
  </si>
  <si>
    <t>小学　８００ｍ</t>
    <rPh sb="0" eb="2">
      <t>ショウガク</t>
    </rPh>
    <phoneticPr fontId="3"/>
  </si>
  <si>
    <t>中学　１００ｍ</t>
    <rPh sb="0" eb="2">
      <t>チュウガク</t>
    </rPh>
    <phoneticPr fontId="3"/>
  </si>
  <si>
    <t>中学　２００ｍ</t>
    <rPh sb="0" eb="2">
      <t>チュウガク</t>
    </rPh>
    <phoneticPr fontId="3"/>
  </si>
  <si>
    <t>中学　１５００ｍ</t>
    <rPh sb="0" eb="2">
      <t>チュウガク</t>
    </rPh>
    <phoneticPr fontId="3"/>
  </si>
  <si>
    <t>２９歳以下　２００ｍ　</t>
    <rPh sb="2" eb="3">
      <t>サイ</t>
    </rPh>
    <rPh sb="3" eb="5">
      <t>イカ</t>
    </rPh>
    <phoneticPr fontId="3"/>
  </si>
  <si>
    <t>２９歳以下　４００ｍ</t>
    <rPh sb="2" eb="3">
      <t>サイ</t>
    </rPh>
    <rPh sb="3" eb="5">
      <t>イカ</t>
    </rPh>
    <phoneticPr fontId="3"/>
  </si>
  <si>
    <t>２９歳以下　１５００ｍ</t>
    <rPh sb="2" eb="3">
      <t>サイ</t>
    </rPh>
    <rPh sb="3" eb="5">
      <t>イカ</t>
    </rPh>
    <phoneticPr fontId="3"/>
  </si>
  <si>
    <t>２９歳以下　５０００ｍ</t>
    <rPh sb="2" eb="3">
      <t>サイ</t>
    </rPh>
    <rPh sb="3" eb="5">
      <t>イカ</t>
    </rPh>
    <phoneticPr fontId="3"/>
  </si>
  <si>
    <t>２９歳以下　走高跳</t>
    <rPh sb="2" eb="3">
      <t>サイ</t>
    </rPh>
    <rPh sb="3" eb="5">
      <t>イカ</t>
    </rPh>
    <rPh sb="6" eb="7">
      <t>ハシ</t>
    </rPh>
    <rPh sb="7" eb="9">
      <t>タカト</t>
    </rPh>
    <phoneticPr fontId="3"/>
  </si>
  <si>
    <t>２９歳以下　三段跳</t>
    <rPh sb="2" eb="3">
      <t>サイ</t>
    </rPh>
    <rPh sb="3" eb="5">
      <t>イカ</t>
    </rPh>
    <rPh sb="6" eb="9">
      <t>サンダント</t>
    </rPh>
    <phoneticPr fontId="3"/>
  </si>
  <si>
    <t>２９歳以下　砲丸投</t>
    <rPh sb="2" eb="3">
      <t>サイ</t>
    </rPh>
    <rPh sb="3" eb="5">
      <t>イカ</t>
    </rPh>
    <rPh sb="6" eb="9">
      <t>ホウガンナ</t>
    </rPh>
    <phoneticPr fontId="3"/>
  </si>
  <si>
    <t>３０歳　１００ｍ</t>
    <rPh sb="2" eb="3">
      <t>サイ</t>
    </rPh>
    <phoneticPr fontId="3"/>
  </si>
  <si>
    <t>３０歳　３０００ｍ</t>
    <rPh sb="2" eb="3">
      <t>サイ</t>
    </rPh>
    <phoneticPr fontId="3"/>
  </si>
  <si>
    <t>３０歳　走幅跳</t>
    <rPh sb="2" eb="3">
      <t>サイ</t>
    </rPh>
    <rPh sb="4" eb="5">
      <t>ハシ</t>
    </rPh>
    <rPh sb="5" eb="7">
      <t>ハバト</t>
    </rPh>
    <phoneticPr fontId="3"/>
  </si>
  <si>
    <t>３０歳　砲丸投</t>
    <rPh sb="2" eb="3">
      <t>サイ</t>
    </rPh>
    <rPh sb="4" eb="7">
      <t>ホウガンナ</t>
    </rPh>
    <phoneticPr fontId="3"/>
  </si>
  <si>
    <t>４０歳　１００ｍ</t>
    <rPh sb="2" eb="3">
      <t>サイ</t>
    </rPh>
    <phoneticPr fontId="3"/>
  </si>
  <si>
    <t>４０歳　１５００ｍ</t>
    <rPh sb="2" eb="3">
      <t>サイ</t>
    </rPh>
    <phoneticPr fontId="3"/>
  </si>
  <si>
    <t>４０歳　砲丸投</t>
    <rPh sb="2" eb="3">
      <t>サイ</t>
    </rPh>
    <rPh sb="4" eb="7">
      <t>ホウガンナ</t>
    </rPh>
    <phoneticPr fontId="3"/>
  </si>
  <si>
    <t>５０歳　１００ｍ</t>
    <rPh sb="2" eb="3">
      <t>サイ</t>
    </rPh>
    <phoneticPr fontId="3"/>
  </si>
  <si>
    <t>５０歳　１５００ｍ</t>
    <rPh sb="2" eb="3">
      <t>サイ</t>
    </rPh>
    <phoneticPr fontId="3"/>
  </si>
  <si>
    <t>５０歳　円盤投</t>
    <rPh sb="2" eb="3">
      <t>サイ</t>
    </rPh>
    <rPh sb="4" eb="7">
      <t>エンバンナ</t>
    </rPh>
    <phoneticPr fontId="3"/>
  </si>
  <si>
    <t>６０歳　１００ｍ</t>
    <rPh sb="2" eb="3">
      <t>サイ</t>
    </rPh>
    <phoneticPr fontId="3"/>
  </si>
  <si>
    <t>６０歳　３０００ｍ</t>
    <rPh sb="2" eb="3">
      <t>サイ</t>
    </rPh>
    <phoneticPr fontId="3"/>
  </si>
  <si>
    <t>６０歳　砲丸投</t>
    <rPh sb="2" eb="3">
      <t>サイ</t>
    </rPh>
    <rPh sb="4" eb="7">
      <t>ホウガンナ</t>
    </rPh>
    <phoneticPr fontId="3"/>
  </si>
  <si>
    <t>７０歳以上　６０ｍ</t>
    <rPh sb="2" eb="3">
      <t>サイ</t>
    </rPh>
    <rPh sb="3" eb="5">
      <t>イジョウ</t>
    </rPh>
    <phoneticPr fontId="3"/>
  </si>
  <si>
    <t>７０歳以上　２０００ｍ</t>
    <rPh sb="2" eb="3">
      <t>サイ</t>
    </rPh>
    <rPh sb="3" eb="5">
      <t>イジョウ</t>
    </rPh>
    <phoneticPr fontId="3"/>
  </si>
  <si>
    <t>７０歳以上　砲丸投</t>
    <rPh sb="2" eb="3">
      <t>サイ</t>
    </rPh>
    <rPh sb="3" eb="5">
      <t>イジョウ</t>
    </rPh>
    <rPh sb="6" eb="9">
      <t>ホウガンナ</t>
    </rPh>
    <phoneticPr fontId="3"/>
  </si>
  <si>
    <t>女子種目</t>
    <rPh sb="0" eb="2">
      <t>ジョシ</t>
    </rPh>
    <rPh sb="2" eb="4">
      <t>シュモク</t>
    </rPh>
    <phoneticPr fontId="3"/>
  </si>
  <si>
    <t>中学　８００ｍ</t>
    <rPh sb="0" eb="2">
      <t>チュウガク</t>
    </rPh>
    <phoneticPr fontId="3"/>
  </si>
  <si>
    <t>３４歳以下　１００ｍ</t>
    <rPh sb="2" eb="3">
      <t>サイ</t>
    </rPh>
    <rPh sb="3" eb="5">
      <t>イカ</t>
    </rPh>
    <phoneticPr fontId="3"/>
  </si>
  <si>
    <t>３４歳以下　２００ｍ</t>
    <rPh sb="2" eb="3">
      <t>サイ</t>
    </rPh>
    <rPh sb="3" eb="5">
      <t>イカ</t>
    </rPh>
    <phoneticPr fontId="3"/>
  </si>
  <si>
    <t>３４歳以下　１５００ｍ</t>
    <rPh sb="2" eb="3">
      <t>サイ</t>
    </rPh>
    <rPh sb="3" eb="5">
      <t>イカ</t>
    </rPh>
    <phoneticPr fontId="3"/>
  </si>
  <si>
    <t>３４歳以下　走幅跳</t>
    <rPh sb="2" eb="3">
      <t>サイ</t>
    </rPh>
    <rPh sb="3" eb="5">
      <t>イカ</t>
    </rPh>
    <rPh sb="6" eb="7">
      <t>ハシ</t>
    </rPh>
    <rPh sb="7" eb="9">
      <t>ハバト</t>
    </rPh>
    <phoneticPr fontId="3"/>
  </si>
  <si>
    <t>３４歳以下　円盤投</t>
    <rPh sb="2" eb="3">
      <t>サイ</t>
    </rPh>
    <rPh sb="3" eb="5">
      <t>イカ</t>
    </rPh>
    <rPh sb="6" eb="9">
      <t>エンバンナ</t>
    </rPh>
    <phoneticPr fontId="3"/>
  </si>
  <si>
    <t>３４歳以下　走高跳</t>
    <rPh sb="2" eb="3">
      <t>サイ</t>
    </rPh>
    <rPh sb="3" eb="5">
      <t>イカ</t>
    </rPh>
    <rPh sb="6" eb="7">
      <t>ハシ</t>
    </rPh>
    <rPh sb="7" eb="9">
      <t>タカト</t>
    </rPh>
    <phoneticPr fontId="3"/>
  </si>
  <si>
    <t>３４歳以下　砲丸投</t>
    <rPh sb="2" eb="3">
      <t>サイ</t>
    </rPh>
    <rPh sb="3" eb="5">
      <t>イカ</t>
    </rPh>
    <rPh sb="6" eb="9">
      <t>ホウガンナ</t>
    </rPh>
    <phoneticPr fontId="3"/>
  </si>
  <si>
    <t>３５歳以上　１００ｍ</t>
    <rPh sb="2" eb="3">
      <t>サイ</t>
    </rPh>
    <rPh sb="3" eb="5">
      <t>イジョウ</t>
    </rPh>
    <phoneticPr fontId="3"/>
  </si>
  <si>
    <t>３５歳以上　２０００ｍ</t>
    <rPh sb="2" eb="3">
      <t>サイ</t>
    </rPh>
    <rPh sb="3" eb="5">
      <t>イジョウ</t>
    </rPh>
    <phoneticPr fontId="3"/>
  </si>
  <si>
    <t>３５歳以上　砲丸投</t>
    <rPh sb="2" eb="3">
      <t>サイ</t>
    </rPh>
    <rPh sb="3" eb="5">
      <t>イジョウ</t>
    </rPh>
    <rPh sb="6" eb="9">
      <t>ホウガンナ</t>
    </rPh>
    <phoneticPr fontId="3"/>
  </si>
  <si>
    <t>５０歳以上　２０００ｍ</t>
    <rPh sb="2" eb="3">
      <t>サイ</t>
    </rPh>
    <rPh sb="3" eb="5">
      <t>イジョウ</t>
    </rPh>
    <phoneticPr fontId="3"/>
  </si>
  <si>
    <t>00200</t>
    <phoneticPr fontId="3"/>
  </si>
  <si>
    <t>00600</t>
    <phoneticPr fontId="3"/>
  </si>
  <si>
    <t>00210</t>
    <phoneticPr fontId="3"/>
  </si>
  <si>
    <t>00310</t>
    <phoneticPr fontId="3"/>
  </si>
  <si>
    <t>00810</t>
    <phoneticPr fontId="3"/>
  </si>
  <si>
    <t>00320</t>
    <phoneticPr fontId="3"/>
  </si>
  <si>
    <t>00520</t>
    <phoneticPr fontId="3"/>
  </si>
  <si>
    <t>00820</t>
    <phoneticPr fontId="3"/>
  </si>
  <si>
    <t>01120</t>
    <phoneticPr fontId="3"/>
  </si>
  <si>
    <t>07120</t>
    <phoneticPr fontId="3"/>
  </si>
  <si>
    <t>07420</t>
    <phoneticPr fontId="3"/>
  </si>
  <si>
    <t>08120</t>
    <phoneticPr fontId="3"/>
  </si>
  <si>
    <t>00230</t>
    <phoneticPr fontId="3"/>
  </si>
  <si>
    <t>01030</t>
    <phoneticPr fontId="3"/>
  </si>
  <si>
    <t>08130</t>
    <phoneticPr fontId="3"/>
  </si>
  <si>
    <t>00240</t>
    <phoneticPr fontId="3"/>
  </si>
  <si>
    <t>07330</t>
    <phoneticPr fontId="3"/>
  </si>
  <si>
    <t>00840</t>
    <phoneticPr fontId="3"/>
  </si>
  <si>
    <t>４０歳　走高跳</t>
    <rPh sb="2" eb="3">
      <t>サイ</t>
    </rPh>
    <rPh sb="4" eb="5">
      <t>ハシ</t>
    </rPh>
    <rPh sb="5" eb="7">
      <t>タカト</t>
    </rPh>
    <phoneticPr fontId="3"/>
  </si>
  <si>
    <t>07140</t>
    <phoneticPr fontId="3"/>
  </si>
  <si>
    <t>08140</t>
    <phoneticPr fontId="3"/>
  </si>
  <si>
    <t>00250</t>
    <phoneticPr fontId="3"/>
  </si>
  <si>
    <t>00850</t>
    <phoneticPr fontId="3"/>
  </si>
  <si>
    <t>08650</t>
    <phoneticPr fontId="3"/>
  </si>
  <si>
    <t>00260</t>
    <phoneticPr fontId="3"/>
  </si>
  <si>
    <t>01060</t>
    <phoneticPr fontId="3"/>
  </si>
  <si>
    <t>08160</t>
    <phoneticPr fontId="3"/>
  </si>
  <si>
    <t>00170</t>
    <phoneticPr fontId="3"/>
  </si>
  <si>
    <t>00970</t>
    <phoneticPr fontId="3"/>
  </si>
  <si>
    <t>08170</t>
    <phoneticPr fontId="3"/>
  </si>
  <si>
    <t>00610</t>
    <phoneticPr fontId="3"/>
  </si>
  <si>
    <t>00297</t>
    <phoneticPr fontId="3"/>
  </si>
  <si>
    <t>00397</t>
    <phoneticPr fontId="3"/>
  </si>
  <si>
    <t>00897</t>
    <phoneticPr fontId="3"/>
  </si>
  <si>
    <t>07397</t>
    <phoneticPr fontId="3"/>
  </si>
  <si>
    <t>07197</t>
    <phoneticPr fontId="3"/>
  </si>
  <si>
    <t>08197</t>
    <phoneticPr fontId="3"/>
  </si>
  <si>
    <t>08897</t>
    <phoneticPr fontId="3"/>
  </si>
  <si>
    <t>00298</t>
    <phoneticPr fontId="3"/>
  </si>
  <si>
    <t>00998</t>
    <phoneticPr fontId="3"/>
  </si>
  <si>
    <t>08198</t>
    <phoneticPr fontId="3"/>
  </si>
  <si>
    <t>00999</t>
    <phoneticPr fontId="3"/>
  </si>
  <si>
    <t>種　　目</t>
    <rPh sb="0" eb="1">
      <t>タネ</t>
    </rPh>
    <rPh sb="3" eb="4">
      <t>メ</t>
    </rPh>
    <phoneticPr fontId="1"/>
  </si>
  <si>
    <t>校区番号</t>
    <rPh sb="0" eb="2">
      <t>コウク</t>
    </rPh>
    <rPh sb="2" eb="4">
      <t>バンゴウ</t>
    </rPh>
    <phoneticPr fontId="1"/>
  </si>
  <si>
    <t>校区DB</t>
    <rPh sb="0" eb="2">
      <t>コウク</t>
    </rPh>
    <phoneticPr fontId="1"/>
  </si>
  <si>
    <t>番号</t>
    <rPh sb="0" eb="2">
      <t>バンゴウ</t>
    </rPh>
    <phoneticPr fontId="1"/>
  </si>
  <si>
    <t>走幅跳</t>
    <rPh sb="0" eb="1">
      <t>ハシ</t>
    </rPh>
    <rPh sb="1" eb="3">
      <t>ハバト</t>
    </rPh>
    <phoneticPr fontId="1"/>
  </si>
  <si>
    <t>小学女子リレ－</t>
    <rPh sb="0" eb="2">
      <t>ショウガク</t>
    </rPh>
    <rPh sb="2" eb="4">
      <t>ジョシ</t>
    </rPh>
    <phoneticPr fontId="1"/>
  </si>
  <si>
    <t>中学女子リレ－</t>
    <rPh sb="0" eb="2">
      <t>チュウガク</t>
    </rPh>
    <rPh sb="2" eb="4">
      <t>ジョシ</t>
    </rPh>
    <phoneticPr fontId="1"/>
  </si>
  <si>
    <t>一般男子Ｒ</t>
    <rPh sb="0" eb="2">
      <t>イッパン</t>
    </rPh>
    <rPh sb="2" eb="4">
      <t>ダンシ</t>
    </rPh>
    <phoneticPr fontId="1"/>
  </si>
  <si>
    <t>男子リレ－</t>
    <rPh sb="0" eb="2">
      <t>ダンシ</t>
    </rPh>
    <phoneticPr fontId="1"/>
  </si>
  <si>
    <t>１　入力の手順、注意事項について</t>
    <rPh sb="2" eb="4">
      <t>ニュウリョク</t>
    </rPh>
    <rPh sb="5" eb="7">
      <t>テジュン</t>
    </rPh>
    <rPh sb="8" eb="10">
      <t>チュウイ</t>
    </rPh>
    <rPh sb="10" eb="12">
      <t>ジコウ</t>
    </rPh>
    <phoneticPr fontId="1"/>
  </si>
  <si>
    <r>
      <t xml:space="preserve"> (1)　</t>
    </r>
    <r>
      <rPr>
        <sz val="12"/>
        <color indexed="10"/>
        <rFont val="ＭＳ Ｐゴシック"/>
        <family val="3"/>
        <charset val="128"/>
      </rPr>
      <t>他のデータから直接貼り付けコピーするのはお止めください。</t>
    </r>
    <rPh sb="5" eb="6">
      <t>タ</t>
    </rPh>
    <rPh sb="12" eb="14">
      <t>チョクセツ</t>
    </rPh>
    <rPh sb="14" eb="15">
      <t>ハ</t>
    </rPh>
    <rPh sb="16" eb="17">
      <t>ツ</t>
    </rPh>
    <rPh sb="26" eb="27">
      <t>ヤ</t>
    </rPh>
    <phoneticPr fontId="1"/>
  </si>
  <si>
    <r>
      <t xml:space="preserve">　　　 </t>
    </r>
    <r>
      <rPr>
        <sz val="12"/>
        <color indexed="10"/>
        <rFont val="ＭＳ Ｐゴシック"/>
        <family val="3"/>
        <charset val="128"/>
      </rPr>
      <t>セルの中で値コピーをされるのは結構です。</t>
    </r>
    <rPh sb="7" eb="8">
      <t>ナカ</t>
    </rPh>
    <rPh sb="9" eb="10">
      <t>アタイ</t>
    </rPh>
    <rPh sb="19" eb="21">
      <t>ケッコウ</t>
    </rPh>
    <phoneticPr fontId="1"/>
  </si>
  <si>
    <t xml:space="preserve"> (3)　氏名欄は、必ず姓と名に分けてそれぞれのセルに入力する。</t>
    <rPh sb="5" eb="8">
      <t>シメイラン</t>
    </rPh>
    <rPh sb="10" eb="11">
      <t>カナラ</t>
    </rPh>
    <rPh sb="12" eb="13">
      <t>セイ</t>
    </rPh>
    <rPh sb="14" eb="15">
      <t>メイ</t>
    </rPh>
    <rPh sb="16" eb="17">
      <t>ワ</t>
    </rPh>
    <rPh sb="27" eb="29">
      <t>ニュウリョク</t>
    </rPh>
    <phoneticPr fontId="1"/>
  </si>
  <si>
    <t>　　　 上段はｶﾀｶﾅ半角でﾌﾘｶﾞﾅを入力、下段は全角漢字で入力する。</t>
    <rPh sb="4" eb="6">
      <t>ジョウダン</t>
    </rPh>
    <rPh sb="11" eb="13">
      <t>ハンカク</t>
    </rPh>
    <rPh sb="20" eb="22">
      <t>ニュウリョク</t>
    </rPh>
    <rPh sb="23" eb="25">
      <t>カダン</t>
    </rPh>
    <rPh sb="26" eb="28">
      <t>ゼンカク</t>
    </rPh>
    <rPh sb="28" eb="30">
      <t>カンジ</t>
    </rPh>
    <rPh sb="31" eb="33">
      <t>ニュウリョク</t>
    </rPh>
    <phoneticPr fontId="1"/>
  </si>
  <si>
    <t>　　　番号を入力すると、校区名が出力されます。</t>
    <rPh sb="3" eb="5">
      <t>バンゴウ</t>
    </rPh>
    <rPh sb="6" eb="8">
      <t>ニュウリョク</t>
    </rPh>
    <rPh sb="12" eb="14">
      <t>コウク</t>
    </rPh>
    <rPh sb="14" eb="15">
      <t>メイ</t>
    </rPh>
    <rPh sb="16" eb="18">
      <t>シュツリョク</t>
    </rPh>
    <phoneticPr fontId="1"/>
  </si>
  <si>
    <t>　　　体育協会長名、監督名、連絡先電話番号は、入力してください。</t>
    <rPh sb="3" eb="5">
      <t>タイイク</t>
    </rPh>
    <rPh sb="5" eb="7">
      <t>キョウカイ</t>
    </rPh>
    <rPh sb="7" eb="8">
      <t>チョウ</t>
    </rPh>
    <rPh sb="8" eb="9">
      <t>メイ</t>
    </rPh>
    <rPh sb="10" eb="12">
      <t>カントク</t>
    </rPh>
    <rPh sb="12" eb="13">
      <t>メイ</t>
    </rPh>
    <rPh sb="14" eb="17">
      <t>レンラクサキ</t>
    </rPh>
    <rPh sb="17" eb="19">
      <t>デンワ</t>
    </rPh>
    <rPh sb="19" eb="21">
      <t>バンゴウ</t>
    </rPh>
    <rPh sb="23" eb="25">
      <t>ニュウリョク</t>
    </rPh>
    <phoneticPr fontId="1"/>
  </si>
  <si>
    <t xml:space="preserve"> (4)　年齢・学年の欄は、半角数字で入力する。</t>
    <rPh sb="5" eb="7">
      <t>ネンレイ</t>
    </rPh>
    <rPh sb="8" eb="10">
      <t>ガクネン</t>
    </rPh>
    <rPh sb="11" eb="12">
      <t>ラン</t>
    </rPh>
    <rPh sb="14" eb="16">
      <t>ハンカク</t>
    </rPh>
    <rPh sb="16" eb="18">
      <t>スウジ</t>
    </rPh>
    <rPh sb="19" eb="21">
      <t>ニュウリョク</t>
    </rPh>
    <phoneticPr fontId="1"/>
  </si>
  <si>
    <t xml:space="preserve"> (2)　一般・小中男女シートとも、校区番号を入力する。校区番号は、校区一覧のシートより参照してください。</t>
    <rPh sb="5" eb="7">
      <t>イッパン</t>
    </rPh>
    <rPh sb="8" eb="10">
      <t>ショウチュウ</t>
    </rPh>
    <rPh sb="10" eb="12">
      <t>ダンジョ</t>
    </rPh>
    <rPh sb="18" eb="20">
      <t>コウク</t>
    </rPh>
    <rPh sb="20" eb="22">
      <t>バンゴウ</t>
    </rPh>
    <rPh sb="23" eb="25">
      <t>ニュウリョク</t>
    </rPh>
    <rPh sb="28" eb="30">
      <t>コウク</t>
    </rPh>
    <rPh sb="30" eb="32">
      <t>バンゴウ</t>
    </rPh>
    <rPh sb="34" eb="36">
      <t>コウク</t>
    </rPh>
    <rPh sb="36" eb="38">
      <t>イチラン</t>
    </rPh>
    <rPh sb="44" eb="46">
      <t>サンショウ</t>
    </rPh>
    <phoneticPr fontId="1"/>
  </si>
  <si>
    <t>　　　印刷範囲は設定済み。申込時に提出する。</t>
    <rPh sb="3" eb="5">
      <t>インサツ</t>
    </rPh>
    <rPh sb="5" eb="7">
      <t>ハンイ</t>
    </rPh>
    <rPh sb="8" eb="10">
      <t>セッテイ</t>
    </rPh>
    <rPh sb="10" eb="11">
      <t>ズ</t>
    </rPh>
    <rPh sb="13" eb="15">
      <t>モウシコミ</t>
    </rPh>
    <rPh sb="15" eb="16">
      <t>ジ</t>
    </rPh>
    <rPh sb="17" eb="19">
      <t>テイシュツ</t>
    </rPh>
    <phoneticPr fontId="1"/>
  </si>
  <si>
    <t xml:space="preserve"> (5)　住所は、全角で入力する。</t>
    <rPh sb="5" eb="7">
      <t>ジュウショ</t>
    </rPh>
    <rPh sb="9" eb="11">
      <t>ゼンカク</t>
    </rPh>
    <rPh sb="12" eb="14">
      <t>ニュウリョク</t>
    </rPh>
    <phoneticPr fontId="4"/>
  </si>
  <si>
    <t>yatrikukyo@yahoo.co.jp</t>
    <phoneticPr fontId="1"/>
  </si>
  <si>
    <t>※不明な点は、吉田（鏡中）までお尋ねください。</t>
    <rPh sb="1" eb="3">
      <t>フメイ</t>
    </rPh>
    <rPh sb="4" eb="5">
      <t>テン</t>
    </rPh>
    <rPh sb="7" eb="9">
      <t>ヨシダ</t>
    </rPh>
    <rPh sb="10" eb="11">
      <t>カガミ</t>
    </rPh>
    <rPh sb="11" eb="12">
      <t>チュウ</t>
    </rPh>
    <rPh sb="16" eb="17">
      <t>タズ</t>
    </rPh>
    <phoneticPr fontId="1"/>
  </si>
  <si>
    <t>ふるさと選手</t>
    <rPh sb="4" eb="6">
      <t>センシュ</t>
    </rPh>
    <phoneticPr fontId="1"/>
  </si>
  <si>
    <t>２　校区名をファイル名につけて、吉田（鏡中）に、５／２６（火）正午までに、メールで送信する。</t>
    <rPh sb="2" eb="4">
      <t>コウク</t>
    </rPh>
    <rPh sb="4" eb="5">
      <t>メイ</t>
    </rPh>
    <rPh sb="10" eb="11">
      <t>メイ</t>
    </rPh>
    <rPh sb="16" eb="18">
      <t>ヨシダ</t>
    </rPh>
    <rPh sb="19" eb="20">
      <t>カガミ</t>
    </rPh>
    <rPh sb="20" eb="21">
      <t>チュウ</t>
    </rPh>
    <rPh sb="29" eb="30">
      <t>カ</t>
    </rPh>
    <rPh sb="31" eb="33">
      <t>ショウゴ</t>
    </rPh>
    <rPh sb="41" eb="43">
      <t>ソウシン</t>
    </rPh>
    <phoneticPr fontId="1"/>
  </si>
  <si>
    <t xml:space="preserve"> (6)　ふるさと選手は現住所を入力し、ふるさと選手の欄のプルダウンリストより　「○」を選んでください。　</t>
    <rPh sb="9" eb="11">
      <t>センシュ</t>
    </rPh>
    <rPh sb="12" eb="15">
      <t>ゲンジュウショ</t>
    </rPh>
    <rPh sb="16" eb="18">
      <t>ニュウリョク</t>
    </rPh>
    <rPh sb="24" eb="26">
      <t>センシュ</t>
    </rPh>
    <rPh sb="27" eb="28">
      <t>ラン</t>
    </rPh>
    <rPh sb="44" eb="45">
      <t>エラ</t>
    </rPh>
    <phoneticPr fontId="4"/>
  </si>
  <si>
    <t xml:space="preserve"> (7)　入力がすんだら、一般・小中男女別にシートをＡ４版で印刷し、校区体協会長印を捺印する。</t>
    <rPh sb="5" eb="7">
      <t>ニュウリョク</t>
    </rPh>
    <rPh sb="13" eb="15">
      <t>イッパン</t>
    </rPh>
    <rPh sb="16" eb="18">
      <t>ショウチュウ</t>
    </rPh>
    <rPh sb="18" eb="21">
      <t>ダンジョベツ</t>
    </rPh>
    <rPh sb="28" eb="29">
      <t>バン</t>
    </rPh>
    <rPh sb="30" eb="32">
      <t>インサツ</t>
    </rPh>
    <rPh sb="34" eb="36">
      <t>コウク</t>
    </rPh>
    <rPh sb="36" eb="38">
      <t>タイキョウ</t>
    </rPh>
    <rPh sb="38" eb="40">
      <t>カイチョウ</t>
    </rPh>
    <rPh sb="40" eb="41">
      <t>イン</t>
    </rPh>
    <rPh sb="42" eb="44">
      <t>ナツイン</t>
    </rPh>
    <phoneticPr fontId="1"/>
  </si>
  <si>
    <t>　　　出場できるのは、男女合わせて２名までです。</t>
    <rPh sb="3" eb="5">
      <t>シュツジョウ</t>
    </rPh>
    <rPh sb="11" eb="13">
      <t>ダンジョ</t>
    </rPh>
    <rPh sb="13" eb="14">
      <t>ア</t>
    </rPh>
    <rPh sb="18" eb="19">
      <t>メイ</t>
    </rPh>
    <phoneticPr fontId="4"/>
  </si>
  <si>
    <t>DB</t>
    <phoneticPr fontId="1"/>
  </si>
  <si>
    <t>N1</t>
    <phoneticPr fontId="1"/>
  </si>
  <si>
    <t>N2</t>
    <phoneticPr fontId="1"/>
  </si>
  <si>
    <t>SX</t>
    <phoneticPr fontId="1"/>
  </si>
  <si>
    <t>KC</t>
    <phoneticPr fontId="1"/>
  </si>
  <si>
    <t>MC</t>
    <phoneticPr fontId="1"/>
  </si>
  <si>
    <t>ZK</t>
    <phoneticPr fontId="1"/>
  </si>
  <si>
    <t>S1</t>
    <phoneticPr fontId="1"/>
  </si>
  <si>
    <t>TM</t>
    <phoneticPr fontId="1"/>
  </si>
  <si>
    <t>S2</t>
    <phoneticPr fontId="1"/>
  </si>
  <si>
    <t>S3</t>
    <phoneticPr fontId="1"/>
  </si>
  <si>
    <t>S4</t>
    <phoneticPr fontId="1"/>
  </si>
  <si>
    <t>S5</t>
    <phoneticPr fontId="1"/>
  </si>
  <si>
    <t>S6</t>
    <phoneticPr fontId="1"/>
  </si>
  <si>
    <t>ﾌ　ﾘ　ｶ　ﾞﾅ</t>
    <phoneticPr fontId="1"/>
  </si>
  <si>
    <t>２９歳以下　２００ｍ　</t>
    <rPh sb="2" eb="3">
      <t>サイ</t>
    </rPh>
    <rPh sb="3" eb="5">
      <t>イカ</t>
    </rPh>
    <phoneticPr fontId="1"/>
  </si>
  <si>
    <t>２９歳以下　４００ｍ</t>
    <rPh sb="2" eb="3">
      <t>サイ</t>
    </rPh>
    <rPh sb="3" eb="5">
      <t>イカ</t>
    </rPh>
    <phoneticPr fontId="1"/>
  </si>
  <si>
    <t>２００ｍ</t>
    <phoneticPr fontId="1"/>
  </si>
  <si>
    <t>２９歳以下　１５００ｍ</t>
    <rPh sb="2" eb="3">
      <t>サイ</t>
    </rPh>
    <rPh sb="3" eb="5">
      <t>イカ</t>
    </rPh>
    <phoneticPr fontId="1"/>
  </si>
  <si>
    <t>２９歳以下　５０００ｍ</t>
    <rPh sb="2" eb="3">
      <t>サイ</t>
    </rPh>
    <rPh sb="3" eb="5">
      <t>イカ</t>
    </rPh>
    <phoneticPr fontId="1"/>
  </si>
  <si>
    <t>４００ｍ</t>
    <phoneticPr fontId="1"/>
  </si>
  <si>
    <t>２９歳以下　走高跳</t>
    <rPh sb="2" eb="3">
      <t>サイ</t>
    </rPh>
    <rPh sb="3" eb="5">
      <t>イカ</t>
    </rPh>
    <rPh sb="6" eb="7">
      <t>ハシ</t>
    </rPh>
    <rPh sb="7" eb="9">
      <t>タカト</t>
    </rPh>
    <phoneticPr fontId="1"/>
  </si>
  <si>
    <t>１５００ｍ</t>
    <phoneticPr fontId="1"/>
  </si>
  <si>
    <t>２９歳以下　三段跳</t>
    <rPh sb="2" eb="3">
      <t>サイ</t>
    </rPh>
    <rPh sb="3" eb="5">
      <t>イカ</t>
    </rPh>
    <rPh sb="6" eb="9">
      <t>サンダント</t>
    </rPh>
    <phoneticPr fontId="1"/>
  </si>
  <si>
    <t>２９歳以下　砲丸投</t>
    <rPh sb="2" eb="3">
      <t>サイ</t>
    </rPh>
    <rPh sb="3" eb="5">
      <t>イカ</t>
    </rPh>
    <rPh sb="6" eb="9">
      <t>ホウガンナ</t>
    </rPh>
    <phoneticPr fontId="1"/>
  </si>
  <si>
    <t>５０００ｍ</t>
    <phoneticPr fontId="1"/>
  </si>
  <si>
    <t>３０歳　１００ｍ</t>
    <rPh sb="2" eb="3">
      <t>サイ</t>
    </rPh>
    <phoneticPr fontId="1"/>
  </si>
  <si>
    <t>３０歳　３０００ｍ</t>
    <rPh sb="2" eb="3">
      <t>サイ</t>
    </rPh>
    <phoneticPr fontId="1"/>
  </si>
  <si>
    <t>３０歳　走幅跳</t>
    <rPh sb="2" eb="3">
      <t>サイ</t>
    </rPh>
    <rPh sb="4" eb="5">
      <t>ハシ</t>
    </rPh>
    <rPh sb="5" eb="7">
      <t>ハバト</t>
    </rPh>
    <phoneticPr fontId="1"/>
  </si>
  <si>
    <t>３０歳　砲丸投</t>
    <rPh sb="2" eb="3">
      <t>サイ</t>
    </rPh>
    <rPh sb="4" eb="7">
      <t>ホウガンナ</t>
    </rPh>
    <phoneticPr fontId="1"/>
  </si>
  <si>
    <t>４０歳　１００ｍ</t>
    <rPh sb="2" eb="3">
      <t>サイ</t>
    </rPh>
    <phoneticPr fontId="1"/>
  </si>
  <si>
    <t>４０歳　１５００ｍ</t>
    <rPh sb="2" eb="3">
      <t>サイ</t>
    </rPh>
    <phoneticPr fontId="1"/>
  </si>
  <si>
    <t>４０歳　走高跳</t>
    <rPh sb="2" eb="3">
      <t>サイ</t>
    </rPh>
    <rPh sb="4" eb="5">
      <t>ハシ</t>
    </rPh>
    <rPh sb="5" eb="7">
      <t>タカト</t>
    </rPh>
    <phoneticPr fontId="1"/>
  </si>
  <si>
    <t>４０歳　砲丸投</t>
    <rPh sb="2" eb="3">
      <t>サイ</t>
    </rPh>
    <rPh sb="4" eb="7">
      <t>ホウガンナ</t>
    </rPh>
    <phoneticPr fontId="1"/>
  </si>
  <si>
    <t>５０歳　１００ｍ</t>
    <rPh sb="2" eb="3">
      <t>サイ</t>
    </rPh>
    <phoneticPr fontId="1"/>
  </si>
  <si>
    <t>１００ｍ</t>
    <phoneticPr fontId="1"/>
  </si>
  <si>
    <t>５０歳　１５００ｍ</t>
    <rPh sb="2" eb="3">
      <t>サイ</t>
    </rPh>
    <phoneticPr fontId="1"/>
  </si>
  <si>
    <t>５０歳　円盤投</t>
    <rPh sb="2" eb="3">
      <t>サイ</t>
    </rPh>
    <rPh sb="4" eb="7">
      <t>エンバンナ</t>
    </rPh>
    <phoneticPr fontId="1"/>
  </si>
  <si>
    <t>３０００ｍ</t>
    <phoneticPr fontId="1"/>
  </si>
  <si>
    <t>６０歳　１００ｍ</t>
    <rPh sb="2" eb="3">
      <t>サイ</t>
    </rPh>
    <phoneticPr fontId="1"/>
  </si>
  <si>
    <t>６０歳　３０００ｍ</t>
    <rPh sb="2" eb="3">
      <t>サイ</t>
    </rPh>
    <phoneticPr fontId="1"/>
  </si>
  <si>
    <t>６０歳　砲丸投</t>
    <rPh sb="2" eb="3">
      <t>サイ</t>
    </rPh>
    <rPh sb="4" eb="7">
      <t>ホウガンナ</t>
    </rPh>
    <phoneticPr fontId="1"/>
  </si>
  <si>
    <t>７０歳以上　６０ｍ</t>
    <rPh sb="2" eb="3">
      <t>サイ</t>
    </rPh>
    <rPh sb="3" eb="5">
      <t>イジョウ</t>
    </rPh>
    <phoneticPr fontId="1"/>
  </si>
  <si>
    <t>７０歳以上　２０００ｍ</t>
    <rPh sb="2" eb="3">
      <t>サイ</t>
    </rPh>
    <rPh sb="3" eb="5">
      <t>イジョウ</t>
    </rPh>
    <phoneticPr fontId="1"/>
  </si>
  <si>
    <t>７０歳以上　砲丸投</t>
    <rPh sb="2" eb="3">
      <t>サイ</t>
    </rPh>
    <rPh sb="3" eb="5">
      <t>イジョウ</t>
    </rPh>
    <rPh sb="6" eb="9">
      <t>ホウガンナ</t>
    </rPh>
    <phoneticPr fontId="1"/>
  </si>
  <si>
    <t>３０００ｍ</t>
    <phoneticPr fontId="1"/>
  </si>
  <si>
    <t>ﾌ　ﾘ　ｶ　ﾞﾅ</t>
    <phoneticPr fontId="1"/>
  </si>
  <si>
    <t>ふるさと</t>
    <phoneticPr fontId="1"/>
  </si>
  <si>
    <t>６０ｍ</t>
    <phoneticPr fontId="1"/>
  </si>
  <si>
    <t>２０００ｍ</t>
    <phoneticPr fontId="1"/>
  </si>
  <si>
    <t>フリ－</t>
    <phoneticPr fontId="1"/>
  </si>
  <si>
    <t>４×１００ｍＲ</t>
    <phoneticPr fontId="1"/>
  </si>
  <si>
    <t>○</t>
    <phoneticPr fontId="1"/>
  </si>
  <si>
    <t>３４歳以下　１００ｍ</t>
    <rPh sb="2" eb="3">
      <t>サイ</t>
    </rPh>
    <rPh sb="3" eb="5">
      <t>イカ</t>
    </rPh>
    <phoneticPr fontId="1"/>
  </si>
  <si>
    <t>一般女子Ｒ</t>
    <rPh sb="0" eb="2">
      <t>イッパン</t>
    </rPh>
    <rPh sb="2" eb="4">
      <t>ジョシ</t>
    </rPh>
    <phoneticPr fontId="1"/>
  </si>
  <si>
    <t>３４歳以下　２００ｍ</t>
    <rPh sb="2" eb="3">
      <t>サイ</t>
    </rPh>
    <rPh sb="3" eb="5">
      <t>イカ</t>
    </rPh>
    <phoneticPr fontId="1"/>
  </si>
  <si>
    <t>３４歳以下</t>
    <rPh sb="2" eb="3">
      <t>サイ</t>
    </rPh>
    <rPh sb="3" eb="5">
      <t>イカ</t>
    </rPh>
    <phoneticPr fontId="1"/>
  </si>
  <si>
    <t>３４歳以下　１５００ｍ</t>
    <rPh sb="2" eb="3">
      <t>サイ</t>
    </rPh>
    <rPh sb="3" eb="5">
      <t>イカ</t>
    </rPh>
    <phoneticPr fontId="1"/>
  </si>
  <si>
    <t>３４歳以下　走幅跳</t>
    <rPh sb="2" eb="3">
      <t>サイ</t>
    </rPh>
    <rPh sb="3" eb="5">
      <t>イカ</t>
    </rPh>
    <rPh sb="6" eb="7">
      <t>ハシ</t>
    </rPh>
    <rPh sb="7" eb="9">
      <t>ハバト</t>
    </rPh>
    <phoneticPr fontId="1"/>
  </si>
  <si>
    <t>３４歳以下　走高跳</t>
    <rPh sb="2" eb="3">
      <t>サイ</t>
    </rPh>
    <rPh sb="3" eb="5">
      <t>イカ</t>
    </rPh>
    <rPh sb="6" eb="7">
      <t>ハシ</t>
    </rPh>
    <rPh sb="7" eb="9">
      <t>タカト</t>
    </rPh>
    <phoneticPr fontId="1"/>
  </si>
  <si>
    <t>３４歳以下　砲丸投</t>
    <rPh sb="2" eb="3">
      <t>サイ</t>
    </rPh>
    <rPh sb="3" eb="5">
      <t>イカ</t>
    </rPh>
    <rPh sb="6" eb="9">
      <t>ホウガンナ</t>
    </rPh>
    <phoneticPr fontId="1"/>
  </si>
  <si>
    <t>３４歳以下　円盤投</t>
    <rPh sb="2" eb="3">
      <t>サイ</t>
    </rPh>
    <rPh sb="3" eb="5">
      <t>イカ</t>
    </rPh>
    <rPh sb="6" eb="9">
      <t>エンバンナ</t>
    </rPh>
    <phoneticPr fontId="1"/>
  </si>
  <si>
    <t>３５歳以上　１００ｍ</t>
    <rPh sb="2" eb="3">
      <t>サイ</t>
    </rPh>
    <rPh sb="3" eb="5">
      <t>イジョウ</t>
    </rPh>
    <phoneticPr fontId="1"/>
  </si>
  <si>
    <t>３５歳以上　２０００ｍ</t>
    <rPh sb="2" eb="3">
      <t>サイ</t>
    </rPh>
    <rPh sb="3" eb="5">
      <t>イジョウ</t>
    </rPh>
    <phoneticPr fontId="1"/>
  </si>
  <si>
    <t>３５歳以上　砲丸投</t>
    <rPh sb="2" eb="3">
      <t>サイ</t>
    </rPh>
    <rPh sb="3" eb="5">
      <t>イジョウ</t>
    </rPh>
    <rPh sb="6" eb="9">
      <t>ホウガンナ</t>
    </rPh>
    <phoneticPr fontId="1"/>
  </si>
  <si>
    <t>５０歳以上　２０００ｍ</t>
    <rPh sb="2" eb="3">
      <t>サイ</t>
    </rPh>
    <rPh sb="3" eb="5">
      <t>イジョウ</t>
    </rPh>
    <phoneticPr fontId="1"/>
  </si>
  <si>
    <t>女子リレ－</t>
    <rPh sb="0" eb="2">
      <t>ジョシ</t>
    </rPh>
    <phoneticPr fontId="1"/>
  </si>
  <si>
    <t>３５歳以上</t>
    <rPh sb="2" eb="3">
      <t>サイ</t>
    </rPh>
    <rPh sb="3" eb="5">
      <t>イジョウ</t>
    </rPh>
    <phoneticPr fontId="1"/>
  </si>
  <si>
    <t>５０歳以上</t>
    <rPh sb="2" eb="3">
      <t>サイ</t>
    </rPh>
    <rPh sb="3" eb="5">
      <t>イジョウ</t>
    </rPh>
    <phoneticPr fontId="1"/>
  </si>
  <si>
    <t>４×１００ｍR</t>
    <phoneticPr fontId="1"/>
  </si>
  <si>
    <t>学年</t>
    <rPh sb="0" eb="2">
      <t>ガクネン</t>
    </rPh>
    <phoneticPr fontId="1"/>
  </si>
  <si>
    <t>小学　１００ｍ</t>
    <rPh sb="0" eb="2">
      <t>ショウガク</t>
    </rPh>
    <phoneticPr fontId="1"/>
  </si>
  <si>
    <t>小学男子Ｒ</t>
    <rPh sb="0" eb="2">
      <t>ショウガク</t>
    </rPh>
    <rPh sb="2" eb="4">
      <t>ダンシ</t>
    </rPh>
    <phoneticPr fontId="1"/>
  </si>
  <si>
    <t>小学　８００ｍ</t>
    <rPh sb="0" eb="2">
      <t>ショウガク</t>
    </rPh>
    <phoneticPr fontId="1"/>
  </si>
  <si>
    <t>中学男子Ｒ</t>
    <rPh sb="0" eb="2">
      <t>チュウガク</t>
    </rPh>
    <rPh sb="2" eb="4">
      <t>ダンシ</t>
    </rPh>
    <phoneticPr fontId="1"/>
  </si>
  <si>
    <t>小学男子</t>
    <rPh sb="0" eb="2">
      <t>ショウガク</t>
    </rPh>
    <rPh sb="2" eb="4">
      <t>ダンシ</t>
    </rPh>
    <phoneticPr fontId="1"/>
  </si>
  <si>
    <t>小学男子リレ－</t>
    <rPh sb="0" eb="2">
      <t>ショウガク</t>
    </rPh>
    <rPh sb="2" eb="4">
      <t>ダンシ</t>
    </rPh>
    <phoneticPr fontId="1"/>
  </si>
  <si>
    <t>８００ｍ</t>
    <phoneticPr fontId="1"/>
  </si>
  <si>
    <t>中学　１００ｍ</t>
    <rPh sb="0" eb="2">
      <t>チュウガク</t>
    </rPh>
    <phoneticPr fontId="1"/>
  </si>
  <si>
    <t>中学　２００ｍ</t>
    <rPh sb="0" eb="2">
      <t>チュウガク</t>
    </rPh>
    <phoneticPr fontId="1"/>
  </si>
  <si>
    <t>中学　１５００ｍ</t>
    <rPh sb="0" eb="2">
      <t>チュウガク</t>
    </rPh>
    <phoneticPr fontId="1"/>
  </si>
  <si>
    <t>中学男子リレ－</t>
    <rPh sb="0" eb="2">
      <t>チュウガク</t>
    </rPh>
    <rPh sb="2" eb="4">
      <t>ダンシ</t>
    </rPh>
    <phoneticPr fontId="1"/>
  </si>
  <si>
    <t>中学男子</t>
    <rPh sb="0" eb="2">
      <t>チュウガク</t>
    </rPh>
    <rPh sb="2" eb="4">
      <t>ダンシ</t>
    </rPh>
    <phoneticPr fontId="1"/>
  </si>
  <si>
    <t>小学女子Ｒ</t>
    <rPh sb="0" eb="2">
      <t>ショウガク</t>
    </rPh>
    <rPh sb="2" eb="4">
      <t>ジョシ</t>
    </rPh>
    <phoneticPr fontId="1"/>
  </si>
  <si>
    <t>中学女子Ｒ</t>
    <rPh sb="0" eb="2">
      <t>チュウガク</t>
    </rPh>
    <rPh sb="2" eb="4">
      <t>ジョシ</t>
    </rPh>
    <phoneticPr fontId="1"/>
  </si>
  <si>
    <t>中学　８００ｍ</t>
    <rPh sb="0" eb="2">
      <t>チュウガク</t>
    </rPh>
    <phoneticPr fontId="1"/>
  </si>
  <si>
    <t>　　　　　　第１８回八代市民体育祭</t>
    <rPh sb="6" eb="7">
      <t>ダイ</t>
    </rPh>
    <rPh sb="9" eb="10">
      <t>カイ</t>
    </rPh>
    <rPh sb="10" eb="14">
      <t>ヤツシロシミン</t>
    </rPh>
    <rPh sb="14" eb="17">
      <t>タイイクサイ</t>
    </rPh>
    <phoneticPr fontId="1"/>
  </si>
  <si>
    <t>校区体育・スポーツ協会長名</t>
    <rPh sb="0" eb="2">
      <t>コウク</t>
    </rPh>
    <rPh sb="2" eb="4">
      <t>タイイク</t>
    </rPh>
    <rPh sb="9" eb="11">
      <t>キョウカイ</t>
    </rPh>
    <rPh sb="11" eb="12">
      <t>チョウ</t>
    </rPh>
    <rPh sb="12" eb="1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</si>
</sst>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0000FF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49" fontId="13" fillId="0" borderId="0" xfId="0" applyNumberFormat="1" applyFont="1">
      <alignment vertical="center"/>
    </xf>
    <xf numFmtId="0" fontId="7" fillId="0" borderId="0" xfId="1" applyAlignment="1" applyProtection="1">
      <alignment vertical="center"/>
    </xf>
    <xf numFmtId="0" fontId="14" fillId="0" borderId="0" xfId="0" applyFont="1">
      <alignment vertical="center"/>
    </xf>
    <xf numFmtId="0" fontId="0" fillId="0" borderId="9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8" fillId="2" borderId="0" xfId="0" applyFont="1" applyFill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1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7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8" xfId="0" applyBorder="1" applyAlignment="1">
      <alignment horizontal="center" vertical="center" textRotation="255" shrinkToFit="1"/>
    </xf>
    <xf numFmtId="0" fontId="0" fillId="0" borderId="19" xfId="0" applyBorder="1" applyAlignment="1">
      <alignment vertical="center" textRotation="255" shrinkToFit="1"/>
    </xf>
    <xf numFmtId="0" fontId="0" fillId="0" borderId="20" xfId="0" applyBorder="1" applyAlignment="1">
      <alignment vertical="center" textRotation="255" shrinkToFit="1"/>
    </xf>
    <xf numFmtId="0" fontId="0" fillId="0" borderId="4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1" xfId="0" applyBorder="1" applyAlignment="1">
      <alignment horizontal="right" vertical="center"/>
    </xf>
    <xf numFmtId="0" fontId="0" fillId="0" borderId="22" xfId="0" applyBorder="1" applyProtection="1">
      <alignment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35" xfId="0" applyBorder="1" applyProtection="1">
      <alignment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right" vertical="center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right" vertical="center"/>
    </xf>
    <xf numFmtId="0" fontId="0" fillId="0" borderId="44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15" xfId="0" applyBorder="1" applyProtection="1">
      <alignment vertical="center"/>
      <protection locked="0"/>
    </xf>
    <xf numFmtId="0" fontId="0" fillId="0" borderId="45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3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center" vertical="center" textRotation="255" shrinkToFit="1"/>
    </xf>
    <xf numFmtId="0" fontId="0" fillId="0" borderId="15" xfId="0" applyBorder="1" applyAlignment="1">
      <alignment horizontal="center" vertical="center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47" xfId="0" applyBorder="1" applyAlignment="1">
      <alignment horizontal="right" vertical="center"/>
    </xf>
    <xf numFmtId="0" fontId="0" fillId="0" borderId="36" xfId="0" applyBorder="1">
      <alignment vertical="center"/>
    </xf>
    <xf numFmtId="0" fontId="0" fillId="0" borderId="14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5" xfId="0" applyBorder="1">
      <alignment vertical="center"/>
    </xf>
    <xf numFmtId="0" fontId="0" fillId="0" borderId="26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473;&#12509;&#12540;&#12484;&#25391;&#33288;/&#12473;&#12509;&#12540;&#12484;&#25391;&#33288;/&#9314;&#65343;&#12304;&#25391;&#33288;&#20418;&#12305;/0003%20%20%20%20&#12288;%20&#9733;&#34892;&#20107;&#65288;&#24066;&#27665;&#20307;&#32946;&#31085;&#65381;&#30476;&#20307;&#65381;&#21091;&#36947;&#65381;&#26657;&#21306;&#39365;&#20253;&#31561;&#65289;/&#24066;&#27665;&#20307;&#32946;&#31085;/&#20196;&#21644;5&#24180;&#24230;/20&#12288;&#35201;&#38917;/&#9679;&#31478;&#25216;&#30003;&#36796;&#65288;R5&#65289;/&#65297;&#65304;&#65294;&#38520;&#19978;&#30003;&#367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般男子"/>
      <sheetName val="一般女子"/>
      <sheetName val="小中男子"/>
      <sheetName val="小中女子"/>
      <sheetName val="種目コード"/>
    </sheetNames>
    <sheetDataSet>
      <sheetData sheetId="0"/>
      <sheetData sheetId="1"/>
      <sheetData sheetId="2"/>
      <sheetData sheetId="3"/>
      <sheetData sheetId="4">
        <row r="2">
          <cell r="A2" t="str">
            <v>小学　１００ｍ</v>
          </cell>
          <cell r="B2" t="str">
            <v>00200</v>
          </cell>
        </row>
        <row r="3">
          <cell r="A3" t="str">
            <v>小学　８００ｍ</v>
          </cell>
          <cell r="B3" t="str">
            <v>00600</v>
          </cell>
        </row>
        <row r="4">
          <cell r="A4" t="str">
            <v>中学　１００ｍ</v>
          </cell>
          <cell r="B4" t="str">
            <v>00210</v>
          </cell>
        </row>
        <row r="5">
          <cell r="A5" t="str">
            <v>中学　２００ｍ</v>
          </cell>
          <cell r="B5" t="str">
            <v>00310</v>
          </cell>
        </row>
        <row r="6">
          <cell r="A6" t="str">
            <v>中学　１５００ｍ</v>
          </cell>
          <cell r="B6" t="str">
            <v>00810</v>
          </cell>
        </row>
        <row r="7">
          <cell r="A7" t="str">
            <v>２９歳以下　２００ｍ　</v>
          </cell>
          <cell r="B7" t="str">
            <v>00320</v>
          </cell>
        </row>
        <row r="8">
          <cell r="A8" t="str">
            <v>２９歳以下　４００ｍ</v>
          </cell>
          <cell r="B8" t="str">
            <v>00520</v>
          </cell>
        </row>
        <row r="9">
          <cell r="A9" t="str">
            <v>２９歳以下　１５００ｍ</v>
          </cell>
          <cell r="B9" t="str">
            <v>00820</v>
          </cell>
        </row>
        <row r="10">
          <cell r="A10" t="str">
            <v>２９歳以下　５０００ｍ</v>
          </cell>
          <cell r="B10" t="str">
            <v>01120</v>
          </cell>
        </row>
        <row r="11">
          <cell r="A11" t="str">
            <v>２９歳以下　走高跳</v>
          </cell>
          <cell r="B11" t="str">
            <v>07120</v>
          </cell>
        </row>
        <row r="12">
          <cell r="A12" t="str">
            <v>２９歳以下　三段跳</v>
          </cell>
          <cell r="B12" t="str">
            <v>07420</v>
          </cell>
        </row>
        <row r="13">
          <cell r="A13" t="str">
            <v>２９歳以下　砲丸投</v>
          </cell>
          <cell r="B13" t="str">
            <v>08120</v>
          </cell>
        </row>
        <row r="14">
          <cell r="A14" t="str">
            <v>３０歳　１００ｍ</v>
          </cell>
          <cell r="B14" t="str">
            <v>00230</v>
          </cell>
        </row>
        <row r="15">
          <cell r="A15" t="str">
            <v>３０歳　３０００ｍ</v>
          </cell>
          <cell r="B15" t="str">
            <v>01030</v>
          </cell>
        </row>
        <row r="16">
          <cell r="A16" t="str">
            <v>３０歳　走幅跳</v>
          </cell>
          <cell r="B16" t="str">
            <v>07330</v>
          </cell>
        </row>
        <row r="17">
          <cell r="A17" t="str">
            <v>３０歳　砲丸投</v>
          </cell>
          <cell r="B17" t="str">
            <v>08130</v>
          </cell>
        </row>
        <row r="18">
          <cell r="A18" t="str">
            <v>４０歳　１００ｍ</v>
          </cell>
          <cell r="B18" t="str">
            <v>00240</v>
          </cell>
        </row>
        <row r="19">
          <cell r="A19" t="str">
            <v>４０歳　１５００ｍ</v>
          </cell>
          <cell r="B19" t="str">
            <v>00840</v>
          </cell>
        </row>
        <row r="20">
          <cell r="A20" t="str">
            <v>４０歳　走高跳</v>
          </cell>
          <cell r="B20" t="str">
            <v>07140</v>
          </cell>
        </row>
        <row r="21">
          <cell r="A21" t="str">
            <v>４０歳　砲丸投</v>
          </cell>
          <cell r="B21" t="str">
            <v>08140</v>
          </cell>
        </row>
        <row r="22">
          <cell r="A22" t="str">
            <v>５０歳　１００ｍ</v>
          </cell>
          <cell r="B22" t="str">
            <v>00250</v>
          </cell>
        </row>
        <row r="23">
          <cell r="A23" t="str">
            <v>５０歳　１５００ｍ</v>
          </cell>
          <cell r="B23" t="str">
            <v>00850</v>
          </cell>
        </row>
        <row r="24">
          <cell r="A24" t="str">
            <v>５０歳　円盤投</v>
          </cell>
          <cell r="B24" t="str">
            <v>08650</v>
          </cell>
        </row>
        <row r="25">
          <cell r="A25" t="str">
            <v>６０歳　１００ｍ</v>
          </cell>
          <cell r="B25" t="str">
            <v>00260</v>
          </cell>
        </row>
        <row r="26">
          <cell r="A26" t="str">
            <v>６０歳　３０００ｍ</v>
          </cell>
          <cell r="B26" t="str">
            <v>01060</v>
          </cell>
        </row>
        <row r="27">
          <cell r="A27" t="str">
            <v>６０歳　砲丸投</v>
          </cell>
          <cell r="B27" t="str">
            <v>08160</v>
          </cell>
        </row>
        <row r="28">
          <cell r="A28" t="str">
            <v>７０歳以上　６０ｍ</v>
          </cell>
          <cell r="B28" t="str">
            <v>00170</v>
          </cell>
        </row>
        <row r="29">
          <cell r="A29" t="str">
            <v>７０歳以上　２０００ｍ</v>
          </cell>
          <cell r="B29" t="str">
            <v>00970</v>
          </cell>
        </row>
        <row r="30">
          <cell r="A30" t="str">
            <v>７０歳以上　砲丸投</v>
          </cell>
          <cell r="B30" t="str">
            <v>08170</v>
          </cell>
        </row>
        <row r="32">
          <cell r="A32" t="str">
            <v>女子種目</v>
          </cell>
        </row>
        <row r="33">
          <cell r="A33" t="str">
            <v>小学　１００ｍ</v>
          </cell>
          <cell r="B33" t="str">
            <v>00200</v>
          </cell>
        </row>
        <row r="34">
          <cell r="A34" t="str">
            <v>小学　８００ｍ</v>
          </cell>
          <cell r="B34" t="str">
            <v>00600</v>
          </cell>
        </row>
        <row r="35">
          <cell r="A35" t="str">
            <v>中学　１００ｍ</v>
          </cell>
          <cell r="B35" t="str">
            <v>00210</v>
          </cell>
        </row>
        <row r="36">
          <cell r="A36" t="str">
            <v>中学　２００ｍ</v>
          </cell>
          <cell r="B36" t="str">
            <v>00310</v>
          </cell>
        </row>
        <row r="37">
          <cell r="A37" t="str">
            <v>中学　８００ｍ</v>
          </cell>
          <cell r="B37" t="str">
            <v>00610</v>
          </cell>
        </row>
        <row r="38">
          <cell r="A38" t="str">
            <v>３４歳以下　１００ｍ</v>
          </cell>
          <cell r="B38" t="str">
            <v>00297</v>
          </cell>
        </row>
        <row r="39">
          <cell r="A39" t="str">
            <v>３４歳以下　２００ｍ</v>
          </cell>
          <cell r="B39" t="str">
            <v>00397</v>
          </cell>
        </row>
        <row r="40">
          <cell r="A40" t="str">
            <v>３４歳以下　１５００ｍ</v>
          </cell>
          <cell r="B40" t="str">
            <v>00897</v>
          </cell>
        </row>
        <row r="41">
          <cell r="A41" t="str">
            <v>３４歳以下　走幅跳</v>
          </cell>
          <cell r="B41" t="str">
            <v>07397</v>
          </cell>
        </row>
        <row r="42">
          <cell r="A42" t="str">
            <v>３４歳以下　走高跳</v>
          </cell>
          <cell r="B42" t="str">
            <v>07197</v>
          </cell>
        </row>
        <row r="43">
          <cell r="A43" t="str">
            <v>３４歳以下　砲丸投</v>
          </cell>
          <cell r="B43" t="str">
            <v>08197</v>
          </cell>
        </row>
        <row r="44">
          <cell r="A44" t="str">
            <v>３４歳以下　円盤投</v>
          </cell>
          <cell r="B44" t="str">
            <v>08897</v>
          </cell>
        </row>
        <row r="45">
          <cell r="A45" t="str">
            <v>３５歳以上　１００ｍ</v>
          </cell>
          <cell r="B45" t="str">
            <v>00298</v>
          </cell>
        </row>
        <row r="46">
          <cell r="A46" t="str">
            <v>３５歳以上　２０００ｍ</v>
          </cell>
          <cell r="B46" t="str">
            <v>00998</v>
          </cell>
        </row>
        <row r="47">
          <cell r="A47" t="str">
            <v>３５歳以上　砲丸投</v>
          </cell>
          <cell r="B47" t="str">
            <v>08198</v>
          </cell>
        </row>
        <row r="48">
          <cell r="A48" t="str">
            <v>５０歳以上　２０００ｍ</v>
          </cell>
          <cell r="B48" t="str">
            <v>00999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trikukyo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G26"/>
  <sheetViews>
    <sheetView tabSelected="1" workbookViewId="0">
      <selection activeCell="J13" sqref="J13"/>
    </sheetView>
  </sheetViews>
  <sheetFormatPr defaultRowHeight="13.5" x14ac:dyDescent="0.15"/>
  <sheetData>
    <row r="2" spans="2:7" ht="14.25" x14ac:dyDescent="0.15">
      <c r="B2" s="18" t="s">
        <v>141</v>
      </c>
      <c r="C2" s="18"/>
      <c r="D2" s="18"/>
      <c r="E2" s="18"/>
      <c r="F2" s="18"/>
      <c r="G2" s="18"/>
    </row>
    <row r="3" spans="2:7" ht="14.25" x14ac:dyDescent="0.15">
      <c r="B3" s="19" t="s">
        <v>142</v>
      </c>
      <c r="C3" s="18"/>
      <c r="D3" s="18"/>
      <c r="E3" s="18"/>
      <c r="F3" s="18"/>
      <c r="G3" s="18"/>
    </row>
    <row r="4" spans="2:7" ht="14.25" x14ac:dyDescent="0.15">
      <c r="B4" s="18" t="s">
        <v>143</v>
      </c>
      <c r="C4" s="18"/>
      <c r="D4" s="18"/>
      <c r="E4" s="18"/>
      <c r="F4" s="18"/>
      <c r="G4" s="18"/>
    </row>
    <row r="5" spans="2:7" ht="14.25" x14ac:dyDescent="0.15">
      <c r="B5" s="18"/>
      <c r="C5" s="18"/>
      <c r="D5" s="18"/>
      <c r="E5" s="18"/>
      <c r="F5" s="18"/>
      <c r="G5" s="18"/>
    </row>
    <row r="6" spans="2:7" ht="14.25" x14ac:dyDescent="0.15">
      <c r="B6" s="18" t="s">
        <v>149</v>
      </c>
      <c r="C6" s="18"/>
      <c r="D6" s="18"/>
      <c r="E6" s="18"/>
      <c r="F6" s="18"/>
      <c r="G6" s="18"/>
    </row>
    <row r="7" spans="2:7" ht="14.25" x14ac:dyDescent="0.15">
      <c r="B7" s="18" t="s">
        <v>146</v>
      </c>
      <c r="C7" s="18"/>
      <c r="D7" s="18"/>
      <c r="E7" s="18"/>
      <c r="F7" s="18"/>
      <c r="G7" s="18"/>
    </row>
    <row r="8" spans="2:7" ht="14.25" x14ac:dyDescent="0.15">
      <c r="B8" s="18" t="s">
        <v>147</v>
      </c>
      <c r="C8" s="18"/>
      <c r="D8" s="18"/>
      <c r="E8" s="18"/>
      <c r="F8" s="18"/>
      <c r="G8" s="18"/>
    </row>
    <row r="9" spans="2:7" ht="14.25" x14ac:dyDescent="0.15">
      <c r="B9" s="18"/>
      <c r="C9" s="18"/>
      <c r="D9" s="18"/>
      <c r="E9" s="18"/>
      <c r="F9" s="18"/>
      <c r="G9" s="18"/>
    </row>
    <row r="10" spans="2:7" ht="14.25" x14ac:dyDescent="0.15">
      <c r="B10" s="19" t="s">
        <v>144</v>
      </c>
      <c r="C10" s="18"/>
      <c r="D10" s="18"/>
      <c r="E10" s="18"/>
      <c r="F10" s="18"/>
      <c r="G10" s="18"/>
    </row>
    <row r="11" spans="2:7" ht="14.25" x14ac:dyDescent="0.15">
      <c r="B11" s="19" t="s">
        <v>145</v>
      </c>
      <c r="C11" s="18"/>
      <c r="D11" s="18"/>
      <c r="E11" s="18"/>
      <c r="F11" s="18"/>
      <c r="G11" s="18"/>
    </row>
    <row r="12" spans="2:7" ht="14.25" x14ac:dyDescent="0.15">
      <c r="B12" s="19"/>
      <c r="C12" s="18"/>
      <c r="D12" s="18"/>
      <c r="E12" s="18"/>
      <c r="F12" s="18"/>
      <c r="G12" s="18"/>
    </row>
    <row r="13" spans="2:7" ht="14.25" x14ac:dyDescent="0.15">
      <c r="B13" s="19" t="s">
        <v>148</v>
      </c>
      <c r="C13" s="18"/>
      <c r="D13" s="18"/>
      <c r="E13" s="18"/>
      <c r="F13" s="18"/>
      <c r="G13" s="18"/>
    </row>
    <row r="14" spans="2:7" ht="14.25" x14ac:dyDescent="0.15">
      <c r="B14" s="19"/>
      <c r="C14" s="18"/>
      <c r="D14" s="18"/>
      <c r="E14" s="18"/>
      <c r="F14" s="18"/>
      <c r="G14" s="18"/>
    </row>
    <row r="15" spans="2:7" ht="14.25" x14ac:dyDescent="0.15">
      <c r="B15" s="19" t="s">
        <v>151</v>
      </c>
      <c r="C15" s="18"/>
      <c r="D15" s="18"/>
      <c r="E15" s="18"/>
      <c r="F15" s="18"/>
      <c r="G15" s="18"/>
    </row>
    <row r="16" spans="2:7" ht="14.25" x14ac:dyDescent="0.15">
      <c r="B16" s="19"/>
      <c r="C16" s="18"/>
      <c r="D16" s="18"/>
      <c r="E16" s="18"/>
      <c r="F16" s="18"/>
      <c r="G16" s="18"/>
    </row>
    <row r="17" spans="2:7" ht="14.25" x14ac:dyDescent="0.15">
      <c r="B17" s="19" t="s">
        <v>156</v>
      </c>
      <c r="C17" s="18"/>
      <c r="D17" s="18"/>
      <c r="E17" s="18"/>
      <c r="F17" s="18"/>
      <c r="G17" s="18"/>
    </row>
    <row r="18" spans="2:7" ht="14.25" x14ac:dyDescent="0.15">
      <c r="B18" s="20" t="s">
        <v>158</v>
      </c>
      <c r="C18" s="18"/>
      <c r="D18" s="18"/>
      <c r="E18" s="18"/>
      <c r="F18" s="18"/>
      <c r="G18" s="18"/>
    </row>
    <row r="19" spans="2:7" ht="14.25" x14ac:dyDescent="0.15">
      <c r="B19" s="19"/>
      <c r="C19" s="18"/>
      <c r="D19" s="18"/>
      <c r="E19" s="18"/>
      <c r="F19" s="18"/>
      <c r="G19" s="18"/>
    </row>
    <row r="20" spans="2:7" ht="14.25" x14ac:dyDescent="0.15">
      <c r="B20" s="19" t="s">
        <v>157</v>
      </c>
      <c r="C20" s="18"/>
      <c r="D20" s="18"/>
      <c r="E20" s="18"/>
      <c r="F20" s="18"/>
      <c r="G20" s="18"/>
    </row>
    <row r="21" spans="2:7" ht="14.25" x14ac:dyDescent="0.15">
      <c r="B21" s="19" t="s">
        <v>150</v>
      </c>
      <c r="C21" s="18"/>
      <c r="D21" s="18"/>
      <c r="E21" s="18"/>
      <c r="F21" s="18"/>
      <c r="G21" s="18"/>
    </row>
    <row r="22" spans="2:7" x14ac:dyDescent="0.15">
      <c r="B22" s="6"/>
    </row>
    <row r="23" spans="2:7" ht="14.25" x14ac:dyDescent="0.15">
      <c r="B23" s="20" t="s">
        <v>155</v>
      </c>
    </row>
    <row r="24" spans="2:7" x14ac:dyDescent="0.15">
      <c r="C24" s="21" t="s">
        <v>152</v>
      </c>
    </row>
    <row r="26" spans="2:7" ht="14.25" x14ac:dyDescent="0.15">
      <c r="B26" s="22" t="s">
        <v>153</v>
      </c>
    </row>
  </sheetData>
  <sheetProtection password="CC9E" sheet="1"/>
  <phoneticPr fontId="4"/>
  <hyperlinks>
    <hyperlink ref="C24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22"/>
  <sheetViews>
    <sheetView workbookViewId="0">
      <selection activeCell="F15" sqref="F15"/>
    </sheetView>
  </sheetViews>
  <sheetFormatPr defaultRowHeight="13.5" x14ac:dyDescent="0.15"/>
  <cols>
    <col min="2" max="2" width="13.5" customWidth="1"/>
  </cols>
  <sheetData>
    <row r="1" spans="1:3" x14ac:dyDescent="0.15">
      <c r="A1" s="26" t="s">
        <v>133</v>
      </c>
      <c r="B1" t="s">
        <v>134</v>
      </c>
      <c r="C1" t="s">
        <v>17</v>
      </c>
    </row>
    <row r="2" spans="1:3" x14ac:dyDescent="0.15">
      <c r="A2">
        <v>1</v>
      </c>
      <c r="B2">
        <v>430001</v>
      </c>
      <c r="C2" t="s">
        <v>22</v>
      </c>
    </row>
    <row r="3" spans="1:3" x14ac:dyDescent="0.15">
      <c r="A3">
        <v>2</v>
      </c>
      <c r="B3">
        <v>430002</v>
      </c>
      <c r="C3" t="s">
        <v>23</v>
      </c>
    </row>
    <row r="4" spans="1:3" x14ac:dyDescent="0.15">
      <c r="A4">
        <v>3</v>
      </c>
      <c r="B4">
        <v>430003</v>
      </c>
      <c r="C4" t="s">
        <v>24</v>
      </c>
    </row>
    <row r="5" spans="1:3" x14ac:dyDescent="0.15">
      <c r="A5">
        <v>4</v>
      </c>
      <c r="B5">
        <v>430004</v>
      </c>
      <c r="C5" t="s">
        <v>25</v>
      </c>
    </row>
    <row r="6" spans="1:3" x14ac:dyDescent="0.15">
      <c r="A6">
        <v>5</v>
      </c>
      <c r="B6">
        <v>430005</v>
      </c>
      <c r="C6" t="s">
        <v>26</v>
      </c>
    </row>
    <row r="7" spans="1:3" x14ac:dyDescent="0.15">
      <c r="A7">
        <v>6</v>
      </c>
      <c r="B7">
        <v>430006</v>
      </c>
      <c r="C7" t="s">
        <v>27</v>
      </c>
    </row>
    <row r="8" spans="1:3" x14ac:dyDescent="0.15">
      <c r="A8">
        <v>7</v>
      </c>
      <c r="B8">
        <v>430007</v>
      </c>
      <c r="C8" t="s">
        <v>28</v>
      </c>
    </row>
    <row r="9" spans="1:3" x14ac:dyDescent="0.15">
      <c r="A9">
        <v>8</v>
      </c>
      <c r="B9">
        <v>430008</v>
      </c>
      <c r="C9" t="s">
        <v>29</v>
      </c>
    </row>
    <row r="10" spans="1:3" x14ac:dyDescent="0.15">
      <c r="A10">
        <v>9</v>
      </c>
      <c r="B10">
        <v>430009</v>
      </c>
      <c r="C10" t="s">
        <v>30</v>
      </c>
    </row>
    <row r="11" spans="1:3" x14ac:dyDescent="0.15">
      <c r="A11">
        <v>10</v>
      </c>
      <c r="B11">
        <v>430010</v>
      </c>
      <c r="C11" t="s">
        <v>31</v>
      </c>
    </row>
    <row r="12" spans="1:3" x14ac:dyDescent="0.15">
      <c r="A12">
        <v>11</v>
      </c>
      <c r="B12">
        <v>430011</v>
      </c>
      <c r="C12" t="s">
        <v>32</v>
      </c>
    </row>
    <row r="13" spans="1:3" x14ac:dyDescent="0.15">
      <c r="A13">
        <v>12</v>
      </c>
      <c r="B13">
        <v>430012</v>
      </c>
      <c r="C13" t="s">
        <v>33</v>
      </c>
    </row>
    <row r="14" spans="1:3" x14ac:dyDescent="0.15">
      <c r="A14">
        <v>13</v>
      </c>
      <c r="B14">
        <v>430013</v>
      </c>
      <c r="C14" t="s">
        <v>34</v>
      </c>
    </row>
    <row r="15" spans="1:3" x14ac:dyDescent="0.15">
      <c r="A15">
        <v>14</v>
      </c>
      <c r="B15">
        <v>430014</v>
      </c>
      <c r="C15" t="s">
        <v>35</v>
      </c>
    </row>
    <row r="16" spans="1:3" x14ac:dyDescent="0.15">
      <c r="A16">
        <v>15</v>
      </c>
      <c r="B16">
        <v>430015</v>
      </c>
      <c r="C16" t="s">
        <v>36</v>
      </c>
    </row>
    <row r="17" spans="1:3" x14ac:dyDescent="0.15">
      <c r="A17">
        <v>16</v>
      </c>
      <c r="B17">
        <v>430016</v>
      </c>
      <c r="C17" t="s">
        <v>37</v>
      </c>
    </row>
    <row r="18" spans="1:3" x14ac:dyDescent="0.15">
      <c r="A18">
        <v>17</v>
      </c>
      <c r="B18">
        <v>430017</v>
      </c>
      <c r="C18" t="s">
        <v>38</v>
      </c>
    </row>
    <row r="19" spans="1:3" x14ac:dyDescent="0.15">
      <c r="A19">
        <v>18</v>
      </c>
      <c r="B19">
        <v>430018</v>
      </c>
      <c r="C19" t="s">
        <v>39</v>
      </c>
    </row>
    <row r="20" spans="1:3" x14ac:dyDescent="0.15">
      <c r="A20">
        <v>19</v>
      </c>
      <c r="B20">
        <v>430019</v>
      </c>
      <c r="C20" t="s">
        <v>40</v>
      </c>
    </row>
    <row r="21" spans="1:3" x14ac:dyDescent="0.15">
      <c r="A21">
        <v>20</v>
      </c>
      <c r="B21">
        <v>430020</v>
      </c>
      <c r="C21" t="s">
        <v>41</v>
      </c>
    </row>
    <row r="22" spans="1:3" x14ac:dyDescent="0.15">
      <c r="A22">
        <v>21</v>
      </c>
      <c r="B22">
        <v>430021</v>
      </c>
      <c r="C22" t="s">
        <v>42</v>
      </c>
    </row>
  </sheetData>
  <sheetProtection password="CC9E" sheet="1"/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0000FF"/>
  </sheetPr>
  <dimension ref="B2:AE81"/>
  <sheetViews>
    <sheetView view="pageBreakPreview" zoomScaleNormal="100" zoomScaleSheetLayoutView="100" workbookViewId="0">
      <selection activeCell="D5" sqref="D5:F5"/>
    </sheetView>
  </sheetViews>
  <sheetFormatPr defaultRowHeight="13.5" x14ac:dyDescent="0.15"/>
  <cols>
    <col min="2" max="2" width="11.75" customWidth="1"/>
    <col min="3" max="3" width="12.375" customWidth="1"/>
    <col min="4" max="4" width="4.125" customWidth="1"/>
    <col min="5" max="6" width="12.625" customWidth="1"/>
    <col min="7" max="7" width="5" customWidth="1"/>
    <col min="8" max="8" width="31.875" customWidth="1"/>
    <col min="9" max="10" width="5.25" customWidth="1"/>
    <col min="11" max="11" width="18.125" hidden="1" customWidth="1"/>
    <col min="12" max="12" width="14.25" hidden="1" customWidth="1"/>
    <col min="13" max="14" width="15.875" hidden="1" customWidth="1"/>
    <col min="15" max="16" width="4.125" hidden="1" customWidth="1"/>
    <col min="17" max="17" width="8.125" hidden="1" customWidth="1"/>
    <col min="18" max="18" width="6.625" hidden="1" customWidth="1"/>
    <col min="19" max="19" width="17.625" hidden="1" customWidth="1"/>
    <col min="20" max="20" width="0" hidden="1" customWidth="1"/>
    <col min="21" max="21" width="12.75" hidden="1" customWidth="1"/>
    <col min="22" max="22" width="8.625" hidden="1" customWidth="1"/>
    <col min="23" max="23" width="11.625" hidden="1" customWidth="1"/>
    <col min="24" max="25" width="3.625" hidden="1" customWidth="1"/>
    <col min="26" max="31" width="13.375" hidden="1" customWidth="1"/>
  </cols>
  <sheetData>
    <row r="2" spans="2:31" ht="18.75" x14ac:dyDescent="0.15">
      <c r="E2" s="34" t="s">
        <v>245</v>
      </c>
      <c r="F2" s="35"/>
      <c r="G2" s="35"/>
      <c r="H2" s="35"/>
    </row>
    <row r="3" spans="2:31" ht="21" customHeight="1" x14ac:dyDescent="0.15">
      <c r="E3" s="34" t="s">
        <v>21</v>
      </c>
      <c r="F3" s="35"/>
      <c r="G3" s="35"/>
      <c r="H3" s="35"/>
    </row>
    <row r="4" spans="2:31" ht="22.5" customHeight="1" x14ac:dyDescent="0.15">
      <c r="B4" s="8" t="s">
        <v>133</v>
      </c>
      <c r="C4" s="17"/>
      <c r="D4" s="11"/>
      <c r="E4" s="1"/>
    </row>
    <row r="5" spans="2:31" ht="22.5" customHeight="1" x14ac:dyDescent="0.15">
      <c r="B5" s="3" t="s">
        <v>17</v>
      </c>
      <c r="C5" s="10" t="str">
        <f>IF(C4="","",VLOOKUP($C$4,校区一覧!A2:C22,3,0))</f>
        <v/>
      </c>
      <c r="D5" s="36" t="s">
        <v>246</v>
      </c>
      <c r="E5" s="37"/>
      <c r="F5" s="38"/>
      <c r="G5" s="39"/>
      <c r="H5" s="40"/>
      <c r="I5" s="4" t="s">
        <v>18</v>
      </c>
      <c r="J5" s="41" t="s">
        <v>154</v>
      </c>
    </row>
    <row r="6" spans="2:31" ht="22.5" customHeight="1" x14ac:dyDescent="0.15">
      <c r="B6" s="28" t="s">
        <v>19</v>
      </c>
      <c r="C6" s="39"/>
      <c r="D6" s="44"/>
      <c r="E6" s="45"/>
      <c r="F6" s="46" t="s">
        <v>20</v>
      </c>
      <c r="G6" s="36"/>
      <c r="H6" s="47"/>
      <c r="I6" s="44"/>
      <c r="J6" s="42"/>
      <c r="K6" s="7" t="s">
        <v>132</v>
      </c>
      <c r="L6" t="s">
        <v>159</v>
      </c>
      <c r="M6" t="s">
        <v>160</v>
      </c>
      <c r="N6" t="s">
        <v>161</v>
      </c>
      <c r="O6" t="s">
        <v>162</v>
      </c>
      <c r="P6" t="s">
        <v>163</v>
      </c>
      <c r="Q6" t="s">
        <v>164</v>
      </c>
      <c r="R6" t="s">
        <v>165</v>
      </c>
      <c r="S6" t="s">
        <v>166</v>
      </c>
      <c r="V6" t="s">
        <v>159</v>
      </c>
      <c r="W6" t="s">
        <v>160</v>
      </c>
      <c r="X6" t="s">
        <v>161</v>
      </c>
      <c r="Y6" t="s">
        <v>167</v>
      </c>
      <c r="Z6" t="s">
        <v>166</v>
      </c>
      <c r="AA6" t="s">
        <v>168</v>
      </c>
      <c r="AB6" t="s">
        <v>169</v>
      </c>
      <c r="AC6" t="s">
        <v>170</v>
      </c>
      <c r="AD6" t="s">
        <v>171</v>
      </c>
      <c r="AE6" t="s">
        <v>172</v>
      </c>
    </row>
    <row r="7" spans="2:31" x14ac:dyDescent="0.15">
      <c r="B7" s="48" t="s">
        <v>15</v>
      </c>
      <c r="C7" s="50" t="s">
        <v>1</v>
      </c>
      <c r="D7" s="50" t="s">
        <v>135</v>
      </c>
      <c r="E7" s="52" t="s">
        <v>173</v>
      </c>
      <c r="F7" s="53"/>
      <c r="G7" s="50" t="s">
        <v>0</v>
      </c>
      <c r="H7" s="54" t="s">
        <v>7</v>
      </c>
      <c r="I7" s="55"/>
      <c r="J7" s="42"/>
      <c r="K7" t="s">
        <v>174</v>
      </c>
      <c r="L7" t="str">
        <f>IF(E10="","",433100000+R7)</f>
        <v/>
      </c>
      <c r="M7" t="str">
        <f>IF(E10="","",E10&amp;"　"&amp;F10)</f>
        <v/>
      </c>
      <c r="N7" t="str">
        <f>IF(E9="","",ASC(E9)&amp;" "&amp;ASC(F9))</f>
        <v/>
      </c>
      <c r="O7" t="str">
        <f>IF(E10="","",1)</f>
        <v/>
      </c>
      <c r="P7" t="str">
        <f>IF(E10="","",44)</f>
        <v/>
      </c>
      <c r="Q7" t="str">
        <f>IF(E10="","",VLOOKUP($C$4,#REF!,2,0))</f>
        <v/>
      </c>
      <c r="R7" t="str">
        <f>IF(E10="","",$C$4*100+D9)</f>
        <v/>
      </c>
      <c r="S7" t="str">
        <f>IF(E10="","",VLOOKUP(K7,[1]種目コード!$A$2:$B$48,2,0))</f>
        <v/>
      </c>
      <c r="U7" t="s">
        <v>139</v>
      </c>
      <c r="V7" t="str">
        <f>IF(E56="","",VLOOKUP($C$4,#REF!,2,0))</f>
        <v/>
      </c>
      <c r="W7" t="str">
        <f>IF(E56="","",VLOOKUP($C$4,#REF!,3,0))</f>
        <v/>
      </c>
      <c r="Z7" t="str">
        <f>IF(E68="","",L35)</f>
        <v/>
      </c>
      <c r="AA7" t="str">
        <f>IF(E70="","",L36)</f>
        <v/>
      </c>
      <c r="AB7" t="str">
        <f>IF(E72="","",L37)</f>
        <v/>
      </c>
      <c r="AC7" t="str">
        <f>IF(E74="","",L38)</f>
        <v/>
      </c>
      <c r="AD7" t="str">
        <f>IF(E76="","",L39)</f>
        <v/>
      </c>
      <c r="AE7" t="str">
        <f>IF(E78="","",L40)</f>
        <v/>
      </c>
    </row>
    <row r="8" spans="2:31" x14ac:dyDescent="0.15">
      <c r="B8" s="49"/>
      <c r="C8" s="51"/>
      <c r="D8" s="51"/>
      <c r="E8" s="2" t="s">
        <v>8</v>
      </c>
      <c r="F8" s="27" t="s">
        <v>9</v>
      </c>
      <c r="G8" s="51"/>
      <c r="H8" s="56"/>
      <c r="I8" s="57"/>
      <c r="J8" s="43"/>
      <c r="K8" t="s">
        <v>175</v>
      </c>
      <c r="L8" t="str">
        <f>IF(E12="","",433100000+R8)</f>
        <v/>
      </c>
      <c r="M8" t="str">
        <f>IF(E12="","",E12&amp;"　"&amp;F12)</f>
        <v/>
      </c>
      <c r="N8" t="str">
        <f>IF(E11="","",ASC(E11)&amp;" "&amp;ASC(F11))</f>
        <v/>
      </c>
      <c r="O8" t="str">
        <f>IF(E12="","",1)</f>
        <v/>
      </c>
      <c r="P8" t="str">
        <f>IF(E12="","",44)</f>
        <v/>
      </c>
      <c r="Q8" t="str">
        <f>IF(E12="","",VLOOKUP($C$4,#REF!,2,0))</f>
        <v/>
      </c>
      <c r="R8" t="str">
        <f>IF(E12="","",$C$4*100+D11)</f>
        <v/>
      </c>
      <c r="S8" t="str">
        <f>IF(E12="","",VLOOKUP(K8,[1]種目コード!$A$2:$B$48,2,0))</f>
        <v/>
      </c>
    </row>
    <row r="9" spans="2:31" x14ac:dyDescent="0.15">
      <c r="B9" s="58" t="s">
        <v>5</v>
      </c>
      <c r="C9" s="61" t="s">
        <v>176</v>
      </c>
      <c r="D9" s="54">
        <v>1</v>
      </c>
      <c r="E9" s="30"/>
      <c r="F9" s="30"/>
      <c r="G9" s="64"/>
      <c r="H9" s="66"/>
      <c r="I9" s="67"/>
      <c r="J9" s="70"/>
      <c r="K9" t="s">
        <v>177</v>
      </c>
      <c r="L9" t="str">
        <f>IF(E14="","",433100000+R9)</f>
        <v/>
      </c>
      <c r="M9" t="str">
        <f>IF(E14="","",E14&amp;"　"&amp;F14)</f>
        <v/>
      </c>
      <c r="N9" t="str">
        <f>IF(E13="","",ASC(E13)&amp;" "&amp;ASC(F13))</f>
        <v/>
      </c>
      <c r="O9" t="str">
        <f>IF(E14="","",1)</f>
        <v/>
      </c>
      <c r="P9" t="str">
        <f>IF(E14="","",44)</f>
        <v/>
      </c>
      <c r="Q9" t="str">
        <f>IF(E14="","",VLOOKUP($C$4,#REF!,2,0))</f>
        <v/>
      </c>
      <c r="R9" t="str">
        <f>IF(E14="","",$C$4*100+D13)</f>
        <v/>
      </c>
      <c r="S9" t="str">
        <f>IF(E14="","",VLOOKUP(K9,[1]種目コード!$A$2:$B$48,2,0))</f>
        <v/>
      </c>
    </row>
    <row r="10" spans="2:31" ht="18" customHeight="1" x14ac:dyDescent="0.15">
      <c r="B10" s="59"/>
      <c r="C10" s="62"/>
      <c r="D10" s="63"/>
      <c r="E10" s="31"/>
      <c r="F10" s="31"/>
      <c r="G10" s="65"/>
      <c r="H10" s="68"/>
      <c r="I10" s="69"/>
      <c r="J10" s="71"/>
      <c r="K10" t="s">
        <v>178</v>
      </c>
      <c r="L10" t="str">
        <f>IF(E16="","",433100000+R10)</f>
        <v/>
      </c>
      <c r="M10" t="str">
        <f>IF(E16="","",E16&amp;"　"&amp;F16)</f>
        <v/>
      </c>
      <c r="N10" t="str">
        <f>IF(E15="","",ASC(E15)&amp;" "&amp;ASC(F15))</f>
        <v/>
      </c>
      <c r="O10" t="str">
        <f>IF(E16="","",1)</f>
        <v/>
      </c>
      <c r="P10" t="str">
        <f>IF(E16="","",44)</f>
        <v/>
      </c>
      <c r="Q10" t="str">
        <f>IF(E16="","",VLOOKUP($C$4,#REF!,2,0))</f>
        <v/>
      </c>
      <c r="R10" t="str">
        <f>IF(E16="","",$C$4*100+D15)</f>
        <v/>
      </c>
      <c r="S10" t="str">
        <f>IF(E16="","",VLOOKUP(K10,[1]種目コード!$A$2:$B$48,2,0))</f>
        <v/>
      </c>
    </row>
    <row r="11" spans="2:31" x14ac:dyDescent="0.15">
      <c r="B11" s="60"/>
      <c r="C11" s="62" t="s">
        <v>179</v>
      </c>
      <c r="D11" s="63">
        <v>2</v>
      </c>
      <c r="E11" s="31"/>
      <c r="F11" s="31"/>
      <c r="G11" s="65"/>
      <c r="H11" s="68"/>
      <c r="I11" s="69"/>
      <c r="J11" s="72"/>
      <c r="K11" t="s">
        <v>178</v>
      </c>
      <c r="L11" t="str">
        <f>IF(E18="","",433100000+R11)</f>
        <v/>
      </c>
      <c r="M11" t="str">
        <f>IF(E18="","",E18&amp;"　"&amp;F18)</f>
        <v/>
      </c>
      <c r="N11" t="str">
        <f>IF(E17="","",ASC(E17)&amp;" "&amp;ASC(F17))</f>
        <v/>
      </c>
      <c r="O11" t="str">
        <f>IF(E18="","",1)</f>
        <v/>
      </c>
      <c r="P11" t="str">
        <f>IF(E18="","",44)</f>
        <v/>
      </c>
      <c r="Q11" t="str">
        <f>IF(E18="","",VLOOKUP($C$4,#REF!,2,0))</f>
        <v/>
      </c>
      <c r="R11" t="str">
        <f>IF(E18="","",$C$4*100+D17)</f>
        <v/>
      </c>
      <c r="S11" t="str">
        <f>IF(E18="","",VLOOKUP(K11,[1]種目コード!$A$2:$B$48,2,0))</f>
        <v/>
      </c>
    </row>
    <row r="12" spans="2:31" ht="18" customHeight="1" x14ac:dyDescent="0.15">
      <c r="B12" s="60"/>
      <c r="C12" s="62"/>
      <c r="D12" s="63"/>
      <c r="E12" s="31"/>
      <c r="F12" s="31"/>
      <c r="G12" s="65"/>
      <c r="H12" s="68"/>
      <c r="I12" s="69"/>
      <c r="J12" s="71"/>
      <c r="K12" t="s">
        <v>180</v>
      </c>
      <c r="L12" t="str">
        <f>IF(E20="","",433100000+R12)</f>
        <v/>
      </c>
      <c r="M12" t="str">
        <f>IF(E20="","",E20&amp;"　"&amp;F20)</f>
        <v/>
      </c>
      <c r="N12" t="str">
        <f>IF(E19="","",ASC(E19)&amp;" "&amp;ASC(F19))</f>
        <v/>
      </c>
      <c r="O12" t="str">
        <f>IF(E20="","",1)</f>
        <v/>
      </c>
      <c r="P12" t="str">
        <f>IF(E20="","",44)</f>
        <v/>
      </c>
      <c r="Q12" t="str">
        <f>IF(E20="","",VLOOKUP($C$4,#REF!,2,0))</f>
        <v/>
      </c>
      <c r="R12" t="str">
        <f>IF(E20="","",$C$4*100+D19)</f>
        <v/>
      </c>
      <c r="S12" t="str">
        <f>IF(E20="","",VLOOKUP(K12,[1]種目コード!$A$2:$B$48,2,0))</f>
        <v/>
      </c>
    </row>
    <row r="13" spans="2:31" x14ac:dyDescent="0.15">
      <c r="B13" s="60"/>
      <c r="C13" s="62" t="s">
        <v>181</v>
      </c>
      <c r="D13" s="63">
        <v>3</v>
      </c>
      <c r="E13" s="31"/>
      <c r="F13" s="31"/>
      <c r="G13" s="65"/>
      <c r="H13" s="68"/>
      <c r="I13" s="69"/>
      <c r="J13" s="72"/>
      <c r="K13" t="s">
        <v>182</v>
      </c>
      <c r="L13" t="str">
        <f>IF(E22="","",433100000+R13)</f>
        <v/>
      </c>
      <c r="M13" t="str">
        <f>IF(E22="","",E22&amp;"　"&amp;F22)</f>
        <v/>
      </c>
      <c r="N13" t="str">
        <f>IF(E21="","",ASC(E21)&amp;" "&amp;ASC(F21))</f>
        <v/>
      </c>
      <c r="O13" t="str">
        <f>IF(E22="","",1)</f>
        <v/>
      </c>
      <c r="P13" t="str">
        <f>IF(E22="","",44)</f>
        <v/>
      </c>
      <c r="Q13" t="str">
        <f>IF(E22="","",VLOOKUP($C$4,#REF!,2,0))</f>
        <v/>
      </c>
      <c r="R13" t="str">
        <f>IF(E22="","",$C$4*100+D21)</f>
        <v/>
      </c>
      <c r="S13" t="str">
        <f>IF(E22="","",VLOOKUP(K13,[1]種目コード!$A$2:$B$48,2,0))</f>
        <v/>
      </c>
    </row>
    <row r="14" spans="2:31" ht="18" customHeight="1" x14ac:dyDescent="0.15">
      <c r="B14" s="60"/>
      <c r="C14" s="62"/>
      <c r="D14" s="63"/>
      <c r="E14" s="31"/>
      <c r="F14" s="31"/>
      <c r="G14" s="65"/>
      <c r="H14" s="68"/>
      <c r="I14" s="69"/>
      <c r="J14" s="71"/>
      <c r="K14" t="s">
        <v>183</v>
      </c>
      <c r="L14" t="str">
        <f>IF(E24="","",433100000+R14)</f>
        <v/>
      </c>
      <c r="M14" t="str">
        <f>IF(24="","",E24&amp;"　"&amp;F24)</f>
        <v>　</v>
      </c>
      <c r="N14" t="str">
        <f>IF(E23="","",ASC(E23)&amp;" "&amp;ASC(F23))</f>
        <v/>
      </c>
      <c r="O14" t="str">
        <f>IF(E24="","",1)</f>
        <v/>
      </c>
      <c r="P14" t="str">
        <f>IF(E24="","",44)</f>
        <v/>
      </c>
      <c r="Q14" t="str">
        <f>IF(E24="","",VLOOKUP($C$4,#REF!,2,0))</f>
        <v/>
      </c>
      <c r="R14" t="str">
        <f>IF(E24="","",$C$4*100+D23)</f>
        <v/>
      </c>
      <c r="S14" t="str">
        <f>IF(E24="","",VLOOKUP(K14,[1]種目コード!$A$2:$B$48,2,0))</f>
        <v/>
      </c>
    </row>
    <row r="15" spans="2:31" x14ac:dyDescent="0.15">
      <c r="B15" s="60"/>
      <c r="C15" s="62" t="s">
        <v>184</v>
      </c>
      <c r="D15" s="63">
        <v>4</v>
      </c>
      <c r="E15" s="31"/>
      <c r="F15" s="31"/>
      <c r="G15" s="65"/>
      <c r="H15" s="68"/>
      <c r="I15" s="69"/>
      <c r="J15" s="72"/>
      <c r="K15" t="s">
        <v>185</v>
      </c>
      <c r="L15" t="str">
        <f>IF(E26="","",433100000+R15)</f>
        <v/>
      </c>
      <c r="M15" t="str">
        <f>IF(E26="","",E26&amp;"　"&amp;F26)</f>
        <v/>
      </c>
      <c r="N15" t="str">
        <f>IF(E25="","",ASC(E25)&amp;" "&amp;ASC(F25))</f>
        <v/>
      </c>
      <c r="O15" t="str">
        <f>IF(E26="","",1)</f>
        <v/>
      </c>
      <c r="P15" t="str">
        <f>IF(E26="","",44)</f>
        <v/>
      </c>
      <c r="Q15" t="str">
        <f>IF(E26="","",VLOOKUP($C$4,#REF!,2,0))</f>
        <v/>
      </c>
      <c r="R15" t="str">
        <f>IF(E26="","",$C$4*100+D25)</f>
        <v/>
      </c>
      <c r="S15" t="str">
        <f>IF(E26="","",VLOOKUP(K15,[1]種目コード!$A$2:$B$48,2,0))</f>
        <v/>
      </c>
    </row>
    <row r="16" spans="2:31" ht="18" customHeight="1" x14ac:dyDescent="0.15">
      <c r="B16" s="60"/>
      <c r="C16" s="62"/>
      <c r="D16" s="63"/>
      <c r="E16" s="31"/>
      <c r="F16" s="31"/>
      <c r="G16" s="65"/>
      <c r="H16" s="68"/>
      <c r="I16" s="69"/>
      <c r="J16" s="71"/>
      <c r="K16" t="s">
        <v>186</v>
      </c>
      <c r="L16" t="str">
        <f>IF(E28="","",433100000+R16)</f>
        <v/>
      </c>
      <c r="M16" t="str">
        <f>IF(E28="","",E28&amp;"　"&amp;F28)</f>
        <v/>
      </c>
      <c r="N16" t="str">
        <f>IF(E27="","",ASC(E27)&amp;" "&amp;ASC(F27))</f>
        <v/>
      </c>
      <c r="O16" t="str">
        <f>IF(E28="","",1)</f>
        <v/>
      </c>
      <c r="P16" t="str">
        <f>IF(E28="","",44)</f>
        <v/>
      </c>
      <c r="Q16" t="str">
        <f>IF(E28="","",VLOOKUP($C$4,#REF!,2,0))</f>
        <v/>
      </c>
      <c r="R16" t="str">
        <f>IF(E28="","",$C$4*100+D27)</f>
        <v/>
      </c>
      <c r="S16" t="str">
        <f>IF(E28="","",VLOOKUP(K16,[1]種目コード!$A$2:$B$48,2,0))</f>
        <v/>
      </c>
    </row>
    <row r="17" spans="2:19" x14ac:dyDescent="0.15">
      <c r="B17" s="60"/>
      <c r="C17" s="62"/>
      <c r="D17" s="63">
        <v>5</v>
      </c>
      <c r="E17" s="31"/>
      <c r="F17" s="31"/>
      <c r="G17" s="65"/>
      <c r="H17" s="68"/>
      <c r="I17" s="69"/>
      <c r="J17" s="72"/>
      <c r="K17" t="s">
        <v>187</v>
      </c>
      <c r="L17" t="str">
        <f>IF(E32="","",433100000+R17)</f>
        <v/>
      </c>
      <c r="M17" t="str">
        <f>IF(E32="","",E32&amp;"　"&amp;F32)</f>
        <v/>
      </c>
      <c r="N17" t="str">
        <f>IF(E31="","",ASC(E31)&amp;" "&amp;ASC(F31))</f>
        <v/>
      </c>
      <c r="O17" t="str">
        <f>IF(E32="","",1)</f>
        <v/>
      </c>
      <c r="P17" t="str">
        <f>IF(E32="","",44)</f>
        <v/>
      </c>
      <c r="Q17" t="str">
        <f>IF(E32="","",VLOOKUP($C$4,#REF!,2,0))</f>
        <v/>
      </c>
      <c r="R17" t="str">
        <f>IF(E32="","",$C$4*100+D31)</f>
        <v/>
      </c>
      <c r="S17" t="str">
        <f>IF(E32="","",VLOOKUP(K17,[1]種目コード!$A$2:$B$48,2,0))</f>
        <v/>
      </c>
    </row>
    <row r="18" spans="2:19" ht="18" customHeight="1" x14ac:dyDescent="0.15">
      <c r="B18" s="60"/>
      <c r="C18" s="62"/>
      <c r="D18" s="63"/>
      <c r="E18" s="31"/>
      <c r="F18" s="31"/>
      <c r="G18" s="65"/>
      <c r="H18" s="68"/>
      <c r="I18" s="69"/>
      <c r="J18" s="71"/>
      <c r="K18" t="s">
        <v>188</v>
      </c>
      <c r="L18" t="str">
        <f>IF(E34="","",433100000+R18)</f>
        <v/>
      </c>
      <c r="M18" t="str">
        <f>IF(E34="","",E34&amp;"　"&amp;F34)</f>
        <v/>
      </c>
      <c r="N18" t="str">
        <f>IF(E33="","",ASC(E33)&amp;" "&amp;ASC(F33))</f>
        <v/>
      </c>
      <c r="O18" t="str">
        <f>IF(E34="","",1)</f>
        <v/>
      </c>
      <c r="P18" t="str">
        <f>IF(E34="","",44)</f>
        <v/>
      </c>
      <c r="Q18" t="str">
        <f>IF(E34="","",VLOOKUP($C$4,#REF!,2,0))</f>
        <v/>
      </c>
      <c r="R18" t="str">
        <f>IF(E34="","",$C$4*100+D33)</f>
        <v/>
      </c>
      <c r="S18" t="str">
        <f>IF(E34="","",VLOOKUP(K18,[1]種目コード!$A$2:$B$48,2,0))</f>
        <v/>
      </c>
    </row>
    <row r="19" spans="2:19" ht="13.5" customHeight="1" x14ac:dyDescent="0.15">
      <c r="B19" s="60"/>
      <c r="C19" s="62" t="s">
        <v>2</v>
      </c>
      <c r="D19" s="63">
        <v>6</v>
      </c>
      <c r="E19" s="31"/>
      <c r="F19" s="31"/>
      <c r="G19" s="65"/>
      <c r="H19" s="68"/>
      <c r="I19" s="69"/>
      <c r="J19" s="72"/>
      <c r="K19" t="s">
        <v>189</v>
      </c>
      <c r="L19" t="str">
        <f>IF(E36="","",433100000+R19)</f>
        <v/>
      </c>
      <c r="M19" t="str">
        <f>IF(E36="","",E36&amp;"　"&amp;F36)</f>
        <v/>
      </c>
      <c r="N19" t="str">
        <f>IF(E35="","",ASC(E35)&amp;" "&amp;ASC(F35))</f>
        <v/>
      </c>
      <c r="O19" t="str">
        <f>IF(E36="","",1)</f>
        <v/>
      </c>
      <c r="P19" t="str">
        <f>IF(E36="","",44)</f>
        <v/>
      </c>
      <c r="Q19" t="str">
        <f>IF(E36="","",VLOOKUP($C$4,#REF!,2,0))</f>
        <v/>
      </c>
      <c r="R19" t="str">
        <f>IF(E36="","",$C$4*100+D35)</f>
        <v/>
      </c>
      <c r="S19" t="str">
        <f>IF(E36="","",VLOOKUP(K19,[1]種目コード!$A$2:$B$48,2,0))</f>
        <v/>
      </c>
    </row>
    <row r="20" spans="2:19" ht="18" customHeight="1" x14ac:dyDescent="0.15">
      <c r="B20" s="60"/>
      <c r="C20" s="62"/>
      <c r="D20" s="63"/>
      <c r="E20" s="31"/>
      <c r="F20" s="31"/>
      <c r="G20" s="65"/>
      <c r="H20" s="68"/>
      <c r="I20" s="69"/>
      <c r="J20" s="71"/>
      <c r="K20" t="s">
        <v>190</v>
      </c>
      <c r="L20" t="str">
        <f>IF(E38="","",433100000+R20)</f>
        <v/>
      </c>
      <c r="M20" t="str">
        <f>IF(E38="","",E38&amp;"　"&amp;F38)</f>
        <v/>
      </c>
      <c r="N20" t="str">
        <f>IF(E37="","",ASC(E37)&amp;" "&amp;ASC(F37))</f>
        <v/>
      </c>
      <c r="O20" t="str">
        <f>IF(E38="","",1)</f>
        <v/>
      </c>
      <c r="P20" t="str">
        <f>IF(E38="","",44)</f>
        <v/>
      </c>
      <c r="Q20" t="str">
        <f>IF(E38="","",VLOOKUP($C$4,#REF!,2,0))</f>
        <v/>
      </c>
      <c r="R20" t="str">
        <f>IF(E38="","",$C$4*100+D37)</f>
        <v/>
      </c>
      <c r="S20" t="str">
        <f>IF(E38="","",VLOOKUP(K20,[1]種目コード!$A$2:$B$48,2,0))</f>
        <v/>
      </c>
    </row>
    <row r="21" spans="2:19" ht="13.5" customHeight="1" x14ac:dyDescent="0.15">
      <c r="B21" s="60"/>
      <c r="C21" s="62" t="s">
        <v>3</v>
      </c>
      <c r="D21" s="63">
        <v>7</v>
      </c>
      <c r="E21" s="31"/>
      <c r="F21" s="31"/>
      <c r="G21" s="65"/>
      <c r="H21" s="68"/>
      <c r="I21" s="69"/>
      <c r="J21" s="72"/>
      <c r="K21" t="s">
        <v>190</v>
      </c>
      <c r="L21" t="str">
        <f>IF(E40="","",433100000+R21)</f>
        <v/>
      </c>
      <c r="M21" t="str">
        <f>IF(E40="","",E40&amp;"　"&amp;F40)</f>
        <v/>
      </c>
      <c r="N21" t="str">
        <f>IF(E39="","",ASC(E39)&amp;" "&amp;ASC(F39))</f>
        <v/>
      </c>
      <c r="O21" t="str">
        <f>IF(E40="","",1)</f>
        <v/>
      </c>
      <c r="P21" t="str">
        <f>IF(E40="","",44)</f>
        <v/>
      </c>
      <c r="Q21" t="str">
        <f>IF(E40="","",VLOOKUP($C$4,#REF!,2,0))</f>
        <v/>
      </c>
      <c r="R21" t="str">
        <f>IF(E40="","",$C$4*100+D39)</f>
        <v/>
      </c>
      <c r="S21" t="str">
        <f>IF(E40="","",VLOOKUP(K21,[1]種目コード!$A$2:$B$48,2,0))</f>
        <v/>
      </c>
    </row>
    <row r="22" spans="2:19" ht="18" customHeight="1" x14ac:dyDescent="0.15">
      <c r="B22" s="60"/>
      <c r="C22" s="62"/>
      <c r="D22" s="63"/>
      <c r="E22" s="31"/>
      <c r="F22" s="31"/>
      <c r="G22" s="65"/>
      <c r="H22" s="68"/>
      <c r="I22" s="69"/>
      <c r="J22" s="71"/>
      <c r="K22" t="s">
        <v>191</v>
      </c>
      <c r="L22" t="str">
        <f>IF(E42="","",433100000+R22)</f>
        <v/>
      </c>
      <c r="M22" t="str">
        <f>IF(E42="","",E42&amp;"　"&amp;F42)</f>
        <v/>
      </c>
      <c r="N22" t="str">
        <f>IF(E41="","",ASC(E41)&amp;" "&amp;ASC(F41))</f>
        <v/>
      </c>
      <c r="O22" t="str">
        <f>IF(E42="","",1)</f>
        <v/>
      </c>
      <c r="P22" t="str">
        <f>IF(E42="","",44)</f>
        <v/>
      </c>
      <c r="Q22" t="str">
        <f>IF(E42="","",VLOOKUP($C$4,#REF!,2,0))</f>
        <v/>
      </c>
      <c r="R22" t="str">
        <f>IF(E42="","",$C$4*100+D41)</f>
        <v/>
      </c>
      <c r="S22" t="str">
        <f>IF(E42="","",VLOOKUP(K22,[1]種目コード!$A$2:$B$48,2,0))</f>
        <v/>
      </c>
    </row>
    <row r="23" spans="2:19" ht="13.5" customHeight="1" x14ac:dyDescent="0.15">
      <c r="B23" s="60"/>
      <c r="C23" s="62" t="s">
        <v>4</v>
      </c>
      <c r="D23" s="63">
        <v>8</v>
      </c>
      <c r="E23" s="31"/>
      <c r="F23" s="31"/>
      <c r="G23" s="65"/>
      <c r="H23" s="68"/>
      <c r="I23" s="69"/>
      <c r="J23" s="72"/>
      <c r="K23" t="s">
        <v>192</v>
      </c>
      <c r="L23" t="str">
        <f>IF(E44="","",433100000+R23)</f>
        <v/>
      </c>
      <c r="M23" t="str">
        <f>IF(E44="","",E44&amp;"　"&amp;F44)</f>
        <v/>
      </c>
      <c r="N23" t="str">
        <f>IF(E43="","",ASC(E43)&amp;" "&amp;ASC(F43))</f>
        <v/>
      </c>
      <c r="O23" t="str">
        <f>IF(E44="","",1)</f>
        <v/>
      </c>
      <c r="P23" t="str">
        <f>IF(E44="","",44)</f>
        <v/>
      </c>
      <c r="Q23" t="str">
        <f>IF(E44="","",VLOOKUP($C$4,#REF!,2,0))</f>
        <v/>
      </c>
      <c r="R23" t="str">
        <f>IF(E44="","",$C$4*100+D43)</f>
        <v/>
      </c>
      <c r="S23" t="str">
        <f>IF(E44="","",VLOOKUP(K23,[1]種目コード!$A$2:$B$48,2,0))</f>
        <v/>
      </c>
    </row>
    <row r="24" spans="2:19" ht="18" customHeight="1" x14ac:dyDescent="0.15">
      <c r="B24" s="60"/>
      <c r="C24" s="73"/>
      <c r="D24" s="74"/>
      <c r="E24" s="33"/>
      <c r="F24" s="33"/>
      <c r="G24" s="75"/>
      <c r="H24" s="76"/>
      <c r="I24" s="77"/>
      <c r="J24" s="78"/>
      <c r="K24" t="s">
        <v>193</v>
      </c>
      <c r="L24" t="str">
        <f>IF(E46="","",433100000+R24)</f>
        <v/>
      </c>
      <c r="M24" t="str">
        <f>IF(E46="","",E46&amp;"　"&amp;F46)</f>
        <v/>
      </c>
      <c r="N24" t="str">
        <f>IF(E45="","",ASC(E45)&amp;" "&amp;ASC(F45))</f>
        <v/>
      </c>
      <c r="O24" t="str">
        <f>IF(E46="","",1)</f>
        <v/>
      </c>
      <c r="P24" t="str">
        <f>IF(E46="","",44)</f>
        <v/>
      </c>
      <c r="Q24" t="str">
        <f>IF(E46="","",VLOOKUP($C$4,#REF!,2,0))</f>
        <v/>
      </c>
      <c r="R24" t="str">
        <f>IF(E46="","",$C$4*100+D45)</f>
        <v/>
      </c>
      <c r="S24" t="str">
        <f>IF(E46="","",VLOOKUP(K24,[1]種目コード!$A$2:$B$48,2,0))</f>
        <v/>
      </c>
    </row>
    <row r="25" spans="2:19" x14ac:dyDescent="0.15">
      <c r="B25" s="58" t="s">
        <v>6</v>
      </c>
      <c r="C25" s="80" t="s">
        <v>194</v>
      </c>
      <c r="D25" s="54">
        <v>9</v>
      </c>
      <c r="E25" s="30"/>
      <c r="F25" s="30"/>
      <c r="G25" s="82"/>
      <c r="H25" s="66"/>
      <c r="I25" s="67"/>
      <c r="J25" s="70"/>
      <c r="K25" t="s">
        <v>195</v>
      </c>
      <c r="L25" t="str">
        <f>IF(E48="","",433100000+R25)</f>
        <v/>
      </c>
      <c r="M25" t="str">
        <f>IF(E48="","",E48&amp;"　"&amp;F48)</f>
        <v/>
      </c>
      <c r="N25" t="str">
        <f>IF(E47="","",ASC(E47)&amp;" "&amp;ASC(F47))</f>
        <v/>
      </c>
      <c r="O25" t="str">
        <f>IF(E48="","",1)</f>
        <v/>
      </c>
      <c r="P25" t="str">
        <f>IF(E48="","",44)</f>
        <v/>
      </c>
      <c r="Q25" t="str">
        <f>IF(E48="","",VLOOKUP($C$4,#REF!,2,0))</f>
        <v/>
      </c>
      <c r="R25" t="str">
        <f>IF(E48="","",$C$4*100+D47)</f>
        <v/>
      </c>
      <c r="S25" t="str">
        <f>IF(E48="","",VLOOKUP(K25,[1]種目コード!$A$2:$B$48,2,0))</f>
        <v/>
      </c>
    </row>
    <row r="26" spans="2:19" ht="18" customHeight="1" x14ac:dyDescent="0.15">
      <c r="B26" s="59"/>
      <c r="C26" s="81"/>
      <c r="D26" s="63"/>
      <c r="E26" s="32"/>
      <c r="F26" s="32"/>
      <c r="G26" s="83"/>
      <c r="H26" s="68"/>
      <c r="I26" s="69"/>
      <c r="J26" s="71"/>
      <c r="K26" t="s">
        <v>196</v>
      </c>
      <c r="L26" t="str">
        <f>IF(E50="","",433100000+R26)</f>
        <v/>
      </c>
      <c r="M26" t="str">
        <f>IF(E50="","",E50&amp;"　"&amp;F50)</f>
        <v/>
      </c>
      <c r="N26" t="str">
        <f>IF(E49="","",ASC(E49)&amp;" "&amp;ASC(F49))</f>
        <v/>
      </c>
      <c r="O26" t="str">
        <f>IF(E50="","",1)</f>
        <v/>
      </c>
      <c r="P26" t="str">
        <f>IF(E50="","",44)</f>
        <v/>
      </c>
      <c r="Q26" t="str">
        <f>IF(E50="","",VLOOKUP($C$4,#REF!,2,0))</f>
        <v/>
      </c>
      <c r="R26" t="str">
        <f>IF(E50="","",$C$4*100+D49)</f>
        <v/>
      </c>
      <c r="S26" t="str">
        <f>IF(E50="","",VLOOKUP(K26,[1]種目コード!$A$2:$B$48,2,0))</f>
        <v/>
      </c>
    </row>
    <row r="27" spans="2:19" ht="13.5" customHeight="1" x14ac:dyDescent="0.15">
      <c r="B27" s="59"/>
      <c r="C27" s="84" t="s">
        <v>197</v>
      </c>
      <c r="D27" s="63">
        <v>10</v>
      </c>
      <c r="E27" s="32"/>
      <c r="F27" s="32"/>
      <c r="G27" s="86"/>
      <c r="H27" s="68"/>
      <c r="I27" s="69"/>
      <c r="J27" s="72"/>
      <c r="K27" t="s">
        <v>198</v>
      </c>
      <c r="L27" t="str">
        <f>IF(E52="","",433100000+R27)</f>
        <v/>
      </c>
      <c r="M27" t="str">
        <f>IF(E52="","",E52&amp;"　"&amp;F52)</f>
        <v/>
      </c>
      <c r="N27" t="str">
        <f>IF(E51="","",ASC(E51)&amp;" "&amp;ASC(F51))</f>
        <v/>
      </c>
      <c r="O27" t="str">
        <f>IF(E52="","",1)</f>
        <v/>
      </c>
      <c r="P27" t="str">
        <f>IF(E52="","",44)</f>
        <v/>
      </c>
      <c r="Q27" t="str">
        <f>IF(E52="","",VLOOKUP($C$4,#REF!,2,0))</f>
        <v/>
      </c>
      <c r="R27" t="str">
        <f>IF(E52="","",$C$4*100+D51)</f>
        <v/>
      </c>
      <c r="S27" t="str">
        <f>IF(E40="","",VLOOKUP(K27,[1]種目コード!$A$2:$B$48,2,0))</f>
        <v/>
      </c>
    </row>
    <row r="28" spans="2:19" ht="18" customHeight="1" x14ac:dyDescent="0.15">
      <c r="B28" s="60"/>
      <c r="C28" s="85"/>
      <c r="D28" s="63"/>
      <c r="E28" s="31"/>
      <c r="F28" s="31"/>
      <c r="G28" s="83"/>
      <c r="H28" s="68"/>
      <c r="I28" s="69"/>
      <c r="J28" s="71"/>
      <c r="K28" t="s">
        <v>199</v>
      </c>
      <c r="L28" t="str">
        <f>IF(E54="","",433100000+R28)</f>
        <v/>
      </c>
      <c r="M28" t="str">
        <f>IF(E54="","",E54&amp;"　"&amp;F54)</f>
        <v/>
      </c>
      <c r="N28" t="str">
        <f>IF(E53="","",ASC(E53)&amp;" "&amp;ASC(F53))</f>
        <v/>
      </c>
      <c r="O28" t="str">
        <f>IF(E54="","",1)</f>
        <v/>
      </c>
      <c r="P28" t="str">
        <f>IF(E54="","",44)</f>
        <v/>
      </c>
      <c r="Q28" t="str">
        <f>IF(E54="","",VLOOKUP($C$4,#REF!,2,0))</f>
        <v/>
      </c>
      <c r="R28" t="str">
        <f>IF(E54="","",$C$4*100+D53)</f>
        <v/>
      </c>
      <c r="S28" t="str">
        <f>IF(E54="","",VLOOKUP(K28,[1]種目コード!$A$2:$B$48,2,0))</f>
        <v/>
      </c>
    </row>
    <row r="29" spans="2:19" x14ac:dyDescent="0.15">
      <c r="B29" s="60"/>
      <c r="C29" s="85"/>
      <c r="D29" s="63">
        <v>11</v>
      </c>
      <c r="E29" s="31"/>
      <c r="F29" s="31"/>
      <c r="G29" s="86"/>
      <c r="H29" s="68"/>
      <c r="I29" s="69"/>
      <c r="J29" s="72"/>
      <c r="K29" t="s">
        <v>200</v>
      </c>
      <c r="L29" t="str">
        <f>IF(E54="","",433100000+R29)</f>
        <v/>
      </c>
      <c r="M29" t="str">
        <f>IF(E54="","",E54&amp;"　"&amp;F54)</f>
        <v/>
      </c>
      <c r="N29" t="str">
        <f>IF(E53="","",ASC(E53)&amp;" "&amp;ASC(F53))</f>
        <v/>
      </c>
      <c r="O29" t="str">
        <f>IF(E54="","",1)</f>
        <v/>
      </c>
      <c r="P29" t="str">
        <f>IF(E54="","",44)</f>
        <v/>
      </c>
      <c r="Q29" t="str">
        <f>IF(E54="","",VLOOKUP($C$4,#REF!,2,0))</f>
        <v/>
      </c>
      <c r="R29" t="str">
        <f>IF(E54="","",$C$4*100+D53)</f>
        <v/>
      </c>
      <c r="S29" t="str">
        <f>IF(E54="","",VLOOKUP(K29,[1]種目コード!$A$2:$B$48,2,0))</f>
        <v/>
      </c>
    </row>
    <row r="30" spans="2:19" ht="18" customHeight="1" x14ac:dyDescent="0.15">
      <c r="B30" s="60"/>
      <c r="C30" s="81"/>
      <c r="D30" s="63"/>
      <c r="E30" s="31"/>
      <c r="F30" s="31"/>
      <c r="G30" s="83"/>
      <c r="H30" s="68"/>
      <c r="I30" s="69"/>
      <c r="J30" s="71"/>
      <c r="K30" t="s">
        <v>201</v>
      </c>
      <c r="L30" t="e">
        <f>IF(E60="","",433100000+R30)</f>
        <v>#VALUE!</v>
      </c>
      <c r="M30" t="str">
        <f>IF(E60="","",E60&amp;"　"&amp;F60)</f>
        <v>姓　名</v>
      </c>
      <c r="N30" t="str">
        <f>IF(E59="","",ASC(E59)&amp;" "&amp;ASC(F59))</f>
        <v xml:space="preserve">ﾌ ﾘ ｶ ﾞﾅ </v>
      </c>
      <c r="O30">
        <f>IF(E60="","",1)</f>
        <v>1</v>
      </c>
      <c r="P30">
        <f>IF(E60="","",44)</f>
        <v>44</v>
      </c>
      <c r="Q30" t="e">
        <f>IF(E60="","",VLOOKUP($C$4,#REF!,2,0))</f>
        <v>#REF!</v>
      </c>
      <c r="R30" t="e">
        <f>IF(E60="","",$C$4*100+D59)</f>
        <v>#VALUE!</v>
      </c>
      <c r="S30" t="str">
        <f>IF(E60="","",VLOOKUP(K30,[1]種目コード!$A$2:$B$48,2,0))</f>
        <v>00170</v>
      </c>
    </row>
    <row r="31" spans="2:19" x14ac:dyDescent="0.15">
      <c r="B31" s="60"/>
      <c r="C31" s="84" t="s">
        <v>136</v>
      </c>
      <c r="D31" s="63">
        <v>12</v>
      </c>
      <c r="E31" s="31"/>
      <c r="F31" s="31"/>
      <c r="G31" s="86"/>
      <c r="H31" s="68"/>
      <c r="I31" s="69"/>
      <c r="J31" s="72"/>
      <c r="K31" t="s">
        <v>200</v>
      </c>
      <c r="L31" t="str">
        <f>IF(E56="","",433100000+R31)</f>
        <v/>
      </c>
      <c r="M31" t="str">
        <f>IF(E56="","",E56&amp;"　"&amp;F56)</f>
        <v/>
      </c>
      <c r="N31" t="str">
        <f>IF(E55="","",ASC(E55)&amp;" "&amp;ASC(F55))</f>
        <v/>
      </c>
      <c r="O31" t="str">
        <f>IF(E56="","",1)</f>
        <v/>
      </c>
      <c r="P31" t="str">
        <f>IF(E56="","",44)</f>
        <v/>
      </c>
      <c r="Q31" t="str">
        <f>IF(E56="","",VLOOKUP($C$4,#REF!,2,0))</f>
        <v/>
      </c>
      <c r="R31" t="str">
        <f>IF(E56="","",$C$4*100+D55)</f>
        <v/>
      </c>
      <c r="S31" t="str">
        <f>IF(E56="","",VLOOKUP(K31,[1]種目コード!$A$2:$B$48,2,0))</f>
        <v/>
      </c>
    </row>
    <row r="32" spans="2:19" ht="18" customHeight="1" x14ac:dyDescent="0.15">
      <c r="B32" s="60"/>
      <c r="C32" s="81"/>
      <c r="D32" s="63"/>
      <c r="E32" s="31"/>
      <c r="F32" s="31"/>
      <c r="G32" s="83"/>
      <c r="H32" s="68"/>
      <c r="I32" s="69"/>
      <c r="J32" s="71"/>
      <c r="K32" t="s">
        <v>201</v>
      </c>
      <c r="L32" t="str">
        <f>IF(E62="","",433100000+R32)</f>
        <v/>
      </c>
      <c r="M32" t="str">
        <f>IF(E62="","",E62&amp;"　"&amp;F62)</f>
        <v/>
      </c>
      <c r="N32" t="str">
        <f>IF(E61="","",ASC(E61)&amp;" "&amp;ASC(F61))</f>
        <v/>
      </c>
      <c r="O32" t="str">
        <f>IF(E62="","",1)</f>
        <v/>
      </c>
      <c r="P32" t="str">
        <f>IF(E62="","",44)</f>
        <v/>
      </c>
      <c r="Q32" t="str">
        <f>IF(E62="","",VLOOKUP($C$4,#REF!,2,0))</f>
        <v/>
      </c>
      <c r="R32" t="str">
        <f>IF(E62="","",$C$4*100+D61)</f>
        <v/>
      </c>
      <c r="S32" t="str">
        <f>IF(E62="","",VLOOKUP(K32,[1]種目コード!$A$2:$B$48,2,0))</f>
        <v/>
      </c>
    </row>
    <row r="33" spans="2:19" x14ac:dyDescent="0.15">
      <c r="B33" s="60"/>
      <c r="C33" s="84" t="s">
        <v>4</v>
      </c>
      <c r="D33" s="63">
        <v>13</v>
      </c>
      <c r="E33" s="31"/>
      <c r="F33" s="31"/>
      <c r="G33" s="86"/>
      <c r="H33" s="68"/>
      <c r="I33" s="69"/>
      <c r="J33" s="72"/>
      <c r="K33" t="s">
        <v>202</v>
      </c>
      <c r="L33" t="str">
        <f>IF(E64="","",433100000+R33)</f>
        <v/>
      </c>
      <c r="M33" t="str">
        <f>IF(E64="","",E64&amp;"　"&amp;F64)</f>
        <v/>
      </c>
      <c r="N33" t="str">
        <f>IF(E63="","",ASC(E63)&amp;" "&amp;ASC(F63))</f>
        <v/>
      </c>
      <c r="O33" t="str">
        <f>IF(E64="","",1)</f>
        <v/>
      </c>
      <c r="P33" t="str">
        <f>IF(E64="","",44)</f>
        <v/>
      </c>
      <c r="Q33" t="str">
        <f>IF(E64="","",VLOOKUP($C$4,#REF!,2,0))</f>
        <v/>
      </c>
      <c r="R33" t="str">
        <f>IF(E64="","",$C$4*100+D63)</f>
        <v/>
      </c>
      <c r="S33" t="str">
        <f>IF(E64="","",VLOOKUP(K33,[1]種目コード!$A$2:$B$48,2,0))</f>
        <v/>
      </c>
    </row>
    <row r="34" spans="2:19" ht="18" customHeight="1" x14ac:dyDescent="0.15">
      <c r="B34" s="79"/>
      <c r="C34" s="87"/>
      <c r="D34" s="74"/>
      <c r="E34" s="33"/>
      <c r="F34" s="33"/>
      <c r="G34" s="88"/>
      <c r="H34" s="76"/>
      <c r="I34" s="77"/>
      <c r="J34" s="78"/>
      <c r="K34" t="s">
        <v>203</v>
      </c>
      <c r="L34" t="str">
        <f>IF(E66="","",433100000+R34)</f>
        <v/>
      </c>
      <c r="M34" t="str">
        <f>IF(E66="","",E66&amp;"　"&amp;F66)</f>
        <v/>
      </c>
      <c r="N34" t="str">
        <f>IF(E65="","",ASC(E65)&amp;" "&amp;ASC(F65))</f>
        <v/>
      </c>
      <c r="O34" t="str">
        <f>IF(E66="","",1)</f>
        <v/>
      </c>
      <c r="P34" t="str">
        <f>IF(E66="","",44)</f>
        <v/>
      </c>
      <c r="Q34" t="str">
        <f>IF(E66="","",VLOOKUP($C$4,#REF!,2,0))</f>
        <v/>
      </c>
      <c r="R34" t="str">
        <f>IF(E66="","",$C$4*100+D65)</f>
        <v/>
      </c>
      <c r="S34" t="str">
        <f>IF(E66="","",VLOOKUP(K34,[1]種目コード!$A$2:$B$48,2,0))</f>
        <v/>
      </c>
    </row>
    <row r="35" spans="2:19" x14ac:dyDescent="0.15">
      <c r="B35" s="89" t="s">
        <v>10</v>
      </c>
      <c r="C35" s="80" t="s">
        <v>194</v>
      </c>
      <c r="D35" s="54">
        <v>14</v>
      </c>
      <c r="E35" s="30"/>
      <c r="F35" s="30"/>
      <c r="G35" s="82"/>
      <c r="H35" s="66"/>
      <c r="I35" s="67"/>
      <c r="J35" s="70"/>
      <c r="K35" t="s">
        <v>140</v>
      </c>
      <c r="L35" t="str">
        <f>IF(E68="","",433100000+R35)</f>
        <v/>
      </c>
      <c r="M35" t="str">
        <f>IF(E68="","",E68&amp;"　"&amp;F68)</f>
        <v/>
      </c>
      <c r="N35" t="str">
        <f>IF(E67="","",ASC(E67)&amp;" "&amp;ASC(F67))</f>
        <v/>
      </c>
      <c r="O35" t="str">
        <f>IF(E68="","",1)</f>
        <v/>
      </c>
      <c r="P35" t="str">
        <f>IF(E68="","",44)</f>
        <v/>
      </c>
      <c r="Q35" t="str">
        <f>IF(E68="","",VLOOKUP($C$4,#REF!,2,0))</f>
        <v/>
      </c>
      <c r="R35" t="str">
        <f>IF(E68="","",$C$4*100+D67)</f>
        <v/>
      </c>
    </row>
    <row r="36" spans="2:19" ht="18" customHeight="1" x14ac:dyDescent="0.15">
      <c r="B36" s="90"/>
      <c r="C36" s="81"/>
      <c r="D36" s="63"/>
      <c r="E36" s="31"/>
      <c r="F36" s="31"/>
      <c r="G36" s="83"/>
      <c r="H36" s="68"/>
      <c r="I36" s="69"/>
      <c r="J36" s="71"/>
      <c r="K36" t="s">
        <v>140</v>
      </c>
      <c r="L36" t="str">
        <f>IF(E70="","",433100000+R36)</f>
        <v/>
      </c>
      <c r="M36" t="str">
        <f>IF(E70="","",E70&amp;"　"&amp;F70)</f>
        <v/>
      </c>
      <c r="N36" t="str">
        <f>IF(E69="","",ASC(E69)&amp;" "&amp;ASC(F69))</f>
        <v/>
      </c>
      <c r="O36" t="str">
        <f>IF(E70="","",1)</f>
        <v/>
      </c>
      <c r="P36" t="str">
        <f>IF(E70="","",44)</f>
        <v/>
      </c>
      <c r="Q36" t="str">
        <f>IF(E70="","",VLOOKUP($C$4,#REF!,2,0))</f>
        <v/>
      </c>
      <c r="R36" t="str">
        <f>IF(E70="","",$C$4*100+D69)</f>
        <v/>
      </c>
    </row>
    <row r="37" spans="2:19" x14ac:dyDescent="0.15">
      <c r="B37" s="90"/>
      <c r="C37" s="84" t="s">
        <v>181</v>
      </c>
      <c r="D37" s="63">
        <v>15</v>
      </c>
      <c r="E37" s="31"/>
      <c r="F37" s="31"/>
      <c r="G37" s="86"/>
      <c r="H37" s="68"/>
      <c r="I37" s="69"/>
      <c r="J37" s="72"/>
      <c r="K37" t="s">
        <v>140</v>
      </c>
      <c r="L37" t="str">
        <f>IF(E72="","",433100000+R37)</f>
        <v/>
      </c>
      <c r="M37" t="str">
        <f>IF(E72="","",E72&amp;"　"&amp;F72)</f>
        <v/>
      </c>
      <c r="N37" t="str">
        <f>IF(E71="","",ASC(E71)&amp;" "&amp;ASC(F71))</f>
        <v/>
      </c>
      <c r="O37" t="str">
        <f>IF(E72="","",1)</f>
        <v/>
      </c>
      <c r="P37" t="str">
        <f>IF(E72="","",44)</f>
        <v/>
      </c>
      <c r="Q37" t="str">
        <f>IF(E72="","",VLOOKUP($C$4,#REF!,2,0))</f>
        <v/>
      </c>
      <c r="R37" t="str">
        <f>IF(E72="","",$C$4*100+D71)</f>
        <v/>
      </c>
    </row>
    <row r="38" spans="2:19" ht="18" customHeight="1" x14ac:dyDescent="0.15">
      <c r="B38" s="90"/>
      <c r="C38" s="85"/>
      <c r="D38" s="63"/>
      <c r="E38" s="31"/>
      <c r="F38" s="31"/>
      <c r="G38" s="83"/>
      <c r="H38" s="68"/>
      <c r="I38" s="69"/>
      <c r="J38" s="71"/>
      <c r="K38" t="s">
        <v>140</v>
      </c>
      <c r="L38" t="str">
        <f>IF(E74="","",433100000+R38)</f>
        <v/>
      </c>
      <c r="M38" t="str">
        <f>IF(E74="","",E74&amp;"　"&amp;F74)</f>
        <v/>
      </c>
      <c r="N38" t="str">
        <f>IF(E73="","",ASC(E73)&amp;" "&amp;ASC(F73))</f>
        <v/>
      </c>
      <c r="O38" t="str">
        <f>IF(E74="","",1)</f>
        <v/>
      </c>
      <c r="P38" t="str">
        <f>IF(E74="","",44)</f>
        <v/>
      </c>
      <c r="Q38" t="str">
        <f>IF(E74="","",VLOOKUP($C$4,#REF!,2,0))</f>
        <v/>
      </c>
      <c r="R38" t="str">
        <f>IF(E74="","",$C$4*100+D73)</f>
        <v/>
      </c>
    </row>
    <row r="39" spans="2:19" ht="13.5" customHeight="1" x14ac:dyDescent="0.15">
      <c r="B39" s="90"/>
      <c r="C39" s="85"/>
      <c r="D39" s="63">
        <v>16</v>
      </c>
      <c r="E39" s="31"/>
      <c r="F39" s="31"/>
      <c r="G39" s="86"/>
      <c r="H39" s="68"/>
      <c r="I39" s="69"/>
      <c r="J39" s="72"/>
      <c r="K39" t="s">
        <v>140</v>
      </c>
      <c r="L39" t="str">
        <f>IF(E76="","",433100000+R39)</f>
        <v/>
      </c>
      <c r="M39" t="str">
        <f>IF(E76="","",E76&amp;"　"&amp;F76)</f>
        <v/>
      </c>
      <c r="N39" t="str">
        <f>IF(E75="","",ASC(E75)&amp;" "&amp;ASC(F75))</f>
        <v/>
      </c>
      <c r="O39" t="str">
        <f>IF(E76="","",1)</f>
        <v/>
      </c>
      <c r="P39" t="str">
        <f>IF(E76="","",44)</f>
        <v/>
      </c>
      <c r="Q39" t="str">
        <f>IF(E76="","",VLOOKUP($C$4,#REF!,2,0))</f>
        <v/>
      </c>
      <c r="R39" t="str">
        <f>IF(E76="","",$C$4*100+D75)</f>
        <v/>
      </c>
    </row>
    <row r="40" spans="2:19" ht="18" customHeight="1" x14ac:dyDescent="0.15">
      <c r="B40" s="90"/>
      <c r="C40" s="81"/>
      <c r="D40" s="63"/>
      <c r="E40" s="31"/>
      <c r="F40" s="31"/>
      <c r="G40" s="83"/>
      <c r="H40" s="68"/>
      <c r="I40" s="69"/>
      <c r="J40" s="71"/>
      <c r="K40" t="s">
        <v>140</v>
      </c>
      <c r="L40" t="str">
        <f>IF(E78="","",433100000+R40)</f>
        <v/>
      </c>
      <c r="M40" t="str">
        <f>IF(E78="","",E78&amp;"　"&amp;F78)</f>
        <v/>
      </c>
      <c r="N40" t="str">
        <f>IF(E77="","",ASC(E77)&amp;" "&amp;ASC(F77))</f>
        <v/>
      </c>
      <c r="O40" t="str">
        <f>IF(E78="","",1)</f>
        <v/>
      </c>
      <c r="P40" t="str">
        <f>IF(E78="","",44)</f>
        <v/>
      </c>
      <c r="Q40" t="str">
        <f>IF(E78="","",VLOOKUP($C$4,#REF!,2,0))</f>
        <v/>
      </c>
      <c r="R40" t="str">
        <f>IF(E78="","",$C$4*100+D77)</f>
        <v/>
      </c>
    </row>
    <row r="41" spans="2:19" x14ac:dyDescent="0.15">
      <c r="B41" s="90"/>
      <c r="C41" s="84" t="s">
        <v>2</v>
      </c>
      <c r="D41" s="63">
        <v>17</v>
      </c>
      <c r="E41" s="31"/>
      <c r="F41" s="31"/>
      <c r="G41" s="86"/>
      <c r="H41" s="68"/>
      <c r="I41" s="69"/>
      <c r="J41" s="72"/>
    </row>
    <row r="42" spans="2:19" ht="18" customHeight="1" x14ac:dyDescent="0.15">
      <c r="B42" s="90"/>
      <c r="C42" s="81"/>
      <c r="D42" s="63"/>
      <c r="E42" s="31"/>
      <c r="F42" s="31"/>
      <c r="G42" s="83"/>
      <c r="H42" s="68"/>
      <c r="I42" s="69"/>
      <c r="J42" s="71"/>
    </row>
    <row r="43" spans="2:19" x14ac:dyDescent="0.15">
      <c r="B43" s="90"/>
      <c r="C43" s="84" t="s">
        <v>4</v>
      </c>
      <c r="D43" s="63">
        <v>18</v>
      </c>
      <c r="E43" s="29"/>
      <c r="F43" s="29"/>
      <c r="G43" s="86"/>
      <c r="H43" s="68"/>
      <c r="I43" s="69"/>
      <c r="J43" s="72"/>
    </row>
    <row r="44" spans="2:19" ht="18" customHeight="1" x14ac:dyDescent="0.15">
      <c r="B44" s="91"/>
      <c r="C44" s="87"/>
      <c r="D44" s="74"/>
      <c r="E44" s="33"/>
      <c r="F44" s="33"/>
      <c r="G44" s="88"/>
      <c r="H44" s="76"/>
      <c r="I44" s="77"/>
      <c r="J44" s="78"/>
    </row>
    <row r="45" spans="2:19" x14ac:dyDescent="0.15">
      <c r="B45" s="89" t="s">
        <v>12</v>
      </c>
      <c r="C45" s="80" t="s">
        <v>194</v>
      </c>
      <c r="D45" s="54">
        <v>19</v>
      </c>
      <c r="E45" s="30"/>
      <c r="F45" s="30"/>
      <c r="G45" s="82"/>
      <c r="H45" s="92"/>
      <c r="I45" s="93"/>
      <c r="J45" s="70"/>
    </row>
    <row r="46" spans="2:19" ht="18" customHeight="1" x14ac:dyDescent="0.15">
      <c r="B46" s="90"/>
      <c r="C46" s="81"/>
      <c r="D46" s="63"/>
      <c r="E46" s="31"/>
      <c r="F46" s="31"/>
      <c r="G46" s="83"/>
      <c r="H46" s="68"/>
      <c r="I46" s="69"/>
      <c r="J46" s="71"/>
    </row>
    <row r="47" spans="2:19" x14ac:dyDescent="0.15">
      <c r="B47" s="90"/>
      <c r="C47" s="84" t="s">
        <v>181</v>
      </c>
      <c r="D47" s="63">
        <v>20</v>
      </c>
      <c r="E47" s="31"/>
      <c r="F47" s="31"/>
      <c r="G47" s="86"/>
      <c r="H47" s="68"/>
      <c r="I47" s="69"/>
      <c r="J47" s="72"/>
    </row>
    <row r="48" spans="2:19" ht="18" customHeight="1" x14ac:dyDescent="0.15">
      <c r="B48" s="90"/>
      <c r="C48" s="81"/>
      <c r="D48" s="63"/>
      <c r="E48" s="31"/>
      <c r="F48" s="31"/>
      <c r="G48" s="83"/>
      <c r="H48" s="68"/>
      <c r="I48" s="69"/>
      <c r="J48" s="71"/>
    </row>
    <row r="49" spans="2:10" x14ac:dyDescent="0.15">
      <c r="B49" s="90"/>
      <c r="C49" s="84" t="s">
        <v>11</v>
      </c>
      <c r="D49" s="63">
        <v>21</v>
      </c>
      <c r="E49" s="31"/>
      <c r="F49" s="31"/>
      <c r="G49" s="86"/>
      <c r="H49" s="68"/>
      <c r="I49" s="69"/>
      <c r="J49" s="72"/>
    </row>
    <row r="50" spans="2:10" ht="18" customHeight="1" x14ac:dyDescent="0.15">
      <c r="B50" s="91"/>
      <c r="C50" s="87"/>
      <c r="D50" s="74"/>
      <c r="E50" s="33"/>
      <c r="F50" s="33"/>
      <c r="G50" s="88"/>
      <c r="H50" s="94"/>
      <c r="I50" s="95"/>
      <c r="J50" s="78"/>
    </row>
    <row r="51" spans="2:10" x14ac:dyDescent="0.15">
      <c r="B51" s="89" t="s">
        <v>13</v>
      </c>
      <c r="C51" s="80" t="s">
        <v>194</v>
      </c>
      <c r="D51" s="54">
        <v>22</v>
      </c>
      <c r="E51" s="32"/>
      <c r="F51" s="32"/>
      <c r="G51" s="82"/>
      <c r="H51" s="66"/>
      <c r="I51" s="67"/>
      <c r="J51" s="70"/>
    </row>
    <row r="52" spans="2:10" ht="18" customHeight="1" x14ac:dyDescent="0.15">
      <c r="B52" s="90"/>
      <c r="C52" s="81"/>
      <c r="D52" s="63"/>
      <c r="E52" s="31"/>
      <c r="F52" s="31"/>
      <c r="G52" s="83"/>
      <c r="H52" s="68"/>
      <c r="I52" s="69"/>
      <c r="J52" s="71"/>
    </row>
    <row r="53" spans="2:10" x14ac:dyDescent="0.15">
      <c r="B53" s="90"/>
      <c r="C53" s="84" t="s">
        <v>204</v>
      </c>
      <c r="D53" s="63">
        <v>23</v>
      </c>
      <c r="E53" s="31"/>
      <c r="F53" s="31"/>
      <c r="G53" s="86"/>
      <c r="H53" s="68"/>
      <c r="I53" s="69"/>
      <c r="J53" s="72"/>
    </row>
    <row r="54" spans="2:10" ht="18" customHeight="1" x14ac:dyDescent="0.15">
      <c r="B54" s="90"/>
      <c r="C54" s="81"/>
      <c r="D54" s="63"/>
      <c r="E54" s="31"/>
      <c r="F54" s="31"/>
      <c r="G54" s="83"/>
      <c r="H54" s="68"/>
      <c r="I54" s="69"/>
      <c r="J54" s="71"/>
    </row>
    <row r="55" spans="2:10" x14ac:dyDescent="0.15">
      <c r="B55" s="90"/>
      <c r="C55" s="84" t="s">
        <v>4</v>
      </c>
      <c r="D55" s="63">
        <v>24</v>
      </c>
      <c r="E55" s="31"/>
      <c r="F55" s="31"/>
      <c r="G55" s="86"/>
      <c r="H55" s="68"/>
      <c r="I55" s="69"/>
      <c r="J55" s="72"/>
    </row>
    <row r="56" spans="2:10" ht="18" customHeight="1" x14ac:dyDescent="0.15">
      <c r="B56" s="91"/>
      <c r="C56" s="87"/>
      <c r="D56" s="74"/>
      <c r="E56" s="33"/>
      <c r="F56" s="33"/>
      <c r="G56" s="88"/>
      <c r="H56" s="76"/>
      <c r="I56" s="77"/>
      <c r="J56" s="78"/>
    </row>
    <row r="57" spans="2:10" ht="12" customHeight="1" x14ac:dyDescent="0.15">
      <c r="B57" s="14"/>
      <c r="C57" s="14"/>
      <c r="D57" s="15"/>
      <c r="E57" s="15"/>
      <c r="F57" s="15"/>
      <c r="G57" s="15"/>
      <c r="H57" s="16"/>
      <c r="I57" s="16"/>
    </row>
    <row r="58" spans="2:10" ht="12" customHeight="1" x14ac:dyDescent="0.15">
      <c r="B58" s="23"/>
      <c r="C58" s="23"/>
      <c r="D58" s="24"/>
      <c r="E58" s="24"/>
      <c r="F58" s="24"/>
      <c r="G58" s="24"/>
      <c r="H58" s="25"/>
      <c r="I58" s="25"/>
    </row>
    <row r="59" spans="2:10" ht="13.5" customHeight="1" x14ac:dyDescent="0.15">
      <c r="B59" s="96" t="s">
        <v>15</v>
      </c>
      <c r="C59" s="54" t="s">
        <v>1</v>
      </c>
      <c r="D59" s="54" t="s">
        <v>135</v>
      </c>
      <c r="E59" s="54" t="s">
        <v>205</v>
      </c>
      <c r="F59" s="54"/>
      <c r="G59" s="54" t="s">
        <v>0</v>
      </c>
      <c r="H59" s="54" t="s">
        <v>16</v>
      </c>
      <c r="I59" s="98"/>
      <c r="J59" s="41" t="s">
        <v>206</v>
      </c>
    </row>
    <row r="60" spans="2:10" ht="13.5" customHeight="1" x14ac:dyDescent="0.15">
      <c r="B60" s="97"/>
      <c r="C60" s="74"/>
      <c r="D60" s="74"/>
      <c r="E60" s="27" t="s">
        <v>8</v>
      </c>
      <c r="F60" s="27" t="s">
        <v>9</v>
      </c>
      <c r="G60" s="74"/>
      <c r="H60" s="74"/>
      <c r="I60" s="99"/>
      <c r="J60" s="100"/>
    </row>
    <row r="61" spans="2:10" ht="13.5" customHeight="1" x14ac:dyDescent="0.15">
      <c r="B61" s="90" t="s">
        <v>14</v>
      </c>
      <c r="C61" s="85" t="s">
        <v>207</v>
      </c>
      <c r="D61" s="101">
        <v>25</v>
      </c>
      <c r="E61" s="32"/>
      <c r="F61" s="32"/>
      <c r="G61" s="83"/>
      <c r="H61" s="92"/>
      <c r="I61" s="93"/>
      <c r="J61" s="70"/>
    </row>
    <row r="62" spans="2:10" ht="18" customHeight="1" x14ac:dyDescent="0.15">
      <c r="B62" s="90"/>
      <c r="C62" s="81"/>
      <c r="D62" s="63"/>
      <c r="E62" s="31"/>
      <c r="F62" s="31"/>
      <c r="G62" s="65"/>
      <c r="H62" s="68"/>
      <c r="I62" s="69"/>
      <c r="J62" s="71"/>
    </row>
    <row r="63" spans="2:10" ht="13.5" customHeight="1" x14ac:dyDescent="0.15">
      <c r="B63" s="90"/>
      <c r="C63" s="84" t="s">
        <v>208</v>
      </c>
      <c r="D63" s="63">
        <v>26</v>
      </c>
      <c r="E63" s="31"/>
      <c r="F63" s="31"/>
      <c r="G63" s="65"/>
      <c r="H63" s="68"/>
      <c r="I63" s="69"/>
      <c r="J63" s="72"/>
    </row>
    <row r="64" spans="2:10" ht="18" customHeight="1" x14ac:dyDescent="0.15">
      <c r="B64" s="90"/>
      <c r="C64" s="81"/>
      <c r="D64" s="63"/>
      <c r="E64" s="31"/>
      <c r="F64" s="31"/>
      <c r="G64" s="65"/>
      <c r="H64" s="68"/>
      <c r="I64" s="69"/>
      <c r="J64" s="71"/>
    </row>
    <row r="65" spans="2:10" ht="13.5" customHeight="1" x14ac:dyDescent="0.15">
      <c r="B65" s="90"/>
      <c r="C65" s="85" t="s">
        <v>4</v>
      </c>
      <c r="D65" s="63">
        <v>27</v>
      </c>
      <c r="E65" s="31"/>
      <c r="F65" s="31"/>
      <c r="G65" s="65"/>
      <c r="H65" s="68"/>
      <c r="I65" s="69"/>
      <c r="J65" s="72"/>
    </row>
    <row r="66" spans="2:10" ht="18" customHeight="1" x14ac:dyDescent="0.15">
      <c r="B66" s="91"/>
      <c r="C66" s="87"/>
      <c r="D66" s="74"/>
      <c r="E66" s="33"/>
      <c r="F66" s="33"/>
      <c r="G66" s="75"/>
      <c r="H66" s="76"/>
      <c r="I66" s="77"/>
      <c r="J66" s="78"/>
    </row>
    <row r="67" spans="2:10" ht="13.5" customHeight="1" x14ac:dyDescent="0.15">
      <c r="B67" s="89" t="s">
        <v>209</v>
      </c>
      <c r="C67" s="80" t="s">
        <v>210</v>
      </c>
      <c r="D67" s="54">
        <v>28</v>
      </c>
      <c r="E67" s="32"/>
      <c r="F67" s="32"/>
      <c r="G67" s="83"/>
      <c r="H67" s="92"/>
      <c r="I67" s="93"/>
      <c r="J67" s="70"/>
    </row>
    <row r="68" spans="2:10" ht="18" customHeight="1" x14ac:dyDescent="0.15">
      <c r="B68" s="90"/>
      <c r="C68" s="85"/>
      <c r="D68" s="63"/>
      <c r="E68" s="31"/>
      <c r="F68" s="31"/>
      <c r="G68" s="65"/>
      <c r="H68" s="68"/>
      <c r="I68" s="69"/>
      <c r="J68" s="71"/>
    </row>
    <row r="69" spans="2:10" ht="13.5" customHeight="1" x14ac:dyDescent="0.15">
      <c r="B69" s="90"/>
      <c r="C69" s="85"/>
      <c r="D69" s="63">
        <v>29</v>
      </c>
      <c r="E69" s="31"/>
      <c r="F69" s="31"/>
      <c r="G69" s="65"/>
      <c r="H69" s="68"/>
      <c r="I69" s="69"/>
      <c r="J69" s="72"/>
    </row>
    <row r="70" spans="2:10" ht="18" customHeight="1" x14ac:dyDescent="0.15">
      <c r="B70" s="90"/>
      <c r="C70" s="85"/>
      <c r="D70" s="63"/>
      <c r="E70" s="31"/>
      <c r="F70" s="31"/>
      <c r="G70" s="65"/>
      <c r="H70" s="68"/>
      <c r="I70" s="69"/>
      <c r="J70" s="71"/>
    </row>
    <row r="71" spans="2:10" ht="13.5" customHeight="1" x14ac:dyDescent="0.15">
      <c r="B71" s="90"/>
      <c r="C71" s="85"/>
      <c r="D71" s="63">
        <v>30</v>
      </c>
      <c r="E71" s="31"/>
      <c r="F71" s="31"/>
      <c r="G71" s="65"/>
      <c r="H71" s="68"/>
      <c r="I71" s="69"/>
      <c r="J71" s="72"/>
    </row>
    <row r="72" spans="2:10" ht="18" customHeight="1" x14ac:dyDescent="0.15">
      <c r="B72" s="90"/>
      <c r="C72" s="85"/>
      <c r="D72" s="63"/>
      <c r="E72" s="31"/>
      <c r="F72" s="31"/>
      <c r="G72" s="65"/>
      <c r="H72" s="68"/>
      <c r="I72" s="69"/>
      <c r="J72" s="71"/>
    </row>
    <row r="73" spans="2:10" x14ac:dyDescent="0.15">
      <c r="B73" s="90"/>
      <c r="C73" s="85"/>
      <c r="D73" s="63">
        <v>31</v>
      </c>
      <c r="E73" s="32"/>
      <c r="F73" s="32"/>
      <c r="G73" s="102"/>
      <c r="H73" s="92"/>
      <c r="I73" s="93"/>
      <c r="J73" s="72"/>
    </row>
    <row r="74" spans="2:10" ht="18" customHeight="1" x14ac:dyDescent="0.15">
      <c r="B74" s="90"/>
      <c r="C74" s="85"/>
      <c r="D74" s="63"/>
      <c r="E74" s="32"/>
      <c r="F74" s="32"/>
      <c r="G74" s="83"/>
      <c r="H74" s="68"/>
      <c r="I74" s="69"/>
      <c r="J74" s="71"/>
    </row>
    <row r="75" spans="2:10" x14ac:dyDescent="0.15">
      <c r="B75" s="90"/>
      <c r="C75" s="85"/>
      <c r="D75" s="63">
        <v>32</v>
      </c>
      <c r="E75" s="32"/>
      <c r="F75" s="32"/>
      <c r="G75" s="86"/>
      <c r="H75" s="68"/>
      <c r="I75" s="69"/>
      <c r="J75" s="72"/>
    </row>
    <row r="76" spans="2:10" ht="18" customHeight="1" x14ac:dyDescent="0.15">
      <c r="B76" s="90"/>
      <c r="C76" s="85"/>
      <c r="D76" s="63"/>
      <c r="E76" s="31"/>
      <c r="F76" s="31"/>
      <c r="G76" s="83"/>
      <c r="H76" s="68"/>
      <c r="I76" s="69"/>
      <c r="J76" s="71"/>
    </row>
    <row r="77" spans="2:10" x14ac:dyDescent="0.15">
      <c r="B77" s="90"/>
      <c r="C77" s="85"/>
      <c r="D77" s="63">
        <v>33</v>
      </c>
      <c r="E77" s="31"/>
      <c r="F77" s="31"/>
      <c r="G77" s="86"/>
      <c r="H77" s="68"/>
      <c r="I77" s="69"/>
      <c r="J77" s="72"/>
    </row>
    <row r="78" spans="2:10" ht="18" customHeight="1" x14ac:dyDescent="0.15">
      <c r="B78" s="91"/>
      <c r="C78" s="87"/>
      <c r="D78" s="74"/>
      <c r="E78" s="33"/>
      <c r="F78" s="33"/>
      <c r="G78" s="88"/>
      <c r="H78" s="76"/>
      <c r="I78" s="77"/>
      <c r="J78" s="78"/>
    </row>
    <row r="81" spans="10:10" x14ac:dyDescent="0.15">
      <c r="J81" s="7" t="s">
        <v>211</v>
      </c>
    </row>
  </sheetData>
  <mergeCells count="185">
    <mergeCell ref="H77:I78"/>
    <mergeCell ref="J77:J78"/>
    <mergeCell ref="B67:B78"/>
    <mergeCell ref="C67:C78"/>
    <mergeCell ref="D67:D68"/>
    <mergeCell ref="G67:G68"/>
    <mergeCell ref="H67:I68"/>
    <mergeCell ref="J67:J68"/>
    <mergeCell ref="D69:D70"/>
    <mergeCell ref="G69:G70"/>
    <mergeCell ref="H69:I70"/>
    <mergeCell ref="J69:J70"/>
    <mergeCell ref="D71:D72"/>
    <mergeCell ref="G71:G72"/>
    <mergeCell ref="H71:I72"/>
    <mergeCell ref="J71:J72"/>
    <mergeCell ref="D73:D74"/>
    <mergeCell ref="G73:G74"/>
    <mergeCell ref="H73:I74"/>
    <mergeCell ref="J73:J74"/>
    <mergeCell ref="D75:D76"/>
    <mergeCell ref="G75:G76"/>
    <mergeCell ref="H75:I76"/>
    <mergeCell ref="J75:J76"/>
    <mergeCell ref="D77:D78"/>
    <mergeCell ref="G77:G78"/>
    <mergeCell ref="B59:B60"/>
    <mergeCell ref="C59:C60"/>
    <mergeCell ref="D59:D60"/>
    <mergeCell ref="E59:F59"/>
    <mergeCell ref="G59:G60"/>
    <mergeCell ref="H59:I60"/>
    <mergeCell ref="J59:J60"/>
    <mergeCell ref="B61:B66"/>
    <mergeCell ref="C61:C62"/>
    <mergeCell ref="D61:D62"/>
    <mergeCell ref="G61:G62"/>
    <mergeCell ref="H61:I62"/>
    <mergeCell ref="J61:J62"/>
    <mergeCell ref="C63:C64"/>
    <mergeCell ref="D63:D64"/>
    <mergeCell ref="G63:G64"/>
    <mergeCell ref="H63:I64"/>
    <mergeCell ref="J63:J64"/>
    <mergeCell ref="C65:C66"/>
    <mergeCell ref="D65:D66"/>
    <mergeCell ref="G65:G66"/>
    <mergeCell ref="H65:I66"/>
    <mergeCell ref="J65:J66"/>
    <mergeCell ref="B51:B56"/>
    <mergeCell ref="C51:C52"/>
    <mergeCell ref="D51:D52"/>
    <mergeCell ref="G51:G52"/>
    <mergeCell ref="H51:I52"/>
    <mergeCell ref="J51:J52"/>
    <mergeCell ref="C53:C54"/>
    <mergeCell ref="D53:D54"/>
    <mergeCell ref="G53:G54"/>
    <mergeCell ref="H53:I54"/>
    <mergeCell ref="J53:J54"/>
    <mergeCell ref="C55:C56"/>
    <mergeCell ref="D55:D56"/>
    <mergeCell ref="G55:G56"/>
    <mergeCell ref="H55:I56"/>
    <mergeCell ref="J55:J56"/>
    <mergeCell ref="H41:I42"/>
    <mergeCell ref="J41:J42"/>
    <mergeCell ref="C43:C44"/>
    <mergeCell ref="D43:D44"/>
    <mergeCell ref="G43:G44"/>
    <mergeCell ref="H43:I44"/>
    <mergeCell ref="J43:J44"/>
    <mergeCell ref="B45:B50"/>
    <mergeCell ref="C45:C46"/>
    <mergeCell ref="D45:D46"/>
    <mergeCell ref="G45:G46"/>
    <mergeCell ref="H45:I46"/>
    <mergeCell ref="J45:J46"/>
    <mergeCell ref="C47:C48"/>
    <mergeCell ref="D47:D48"/>
    <mergeCell ref="G47:G48"/>
    <mergeCell ref="H47:I48"/>
    <mergeCell ref="J47:J48"/>
    <mergeCell ref="C49:C50"/>
    <mergeCell ref="D49:D50"/>
    <mergeCell ref="G49:G50"/>
    <mergeCell ref="H49:I50"/>
    <mergeCell ref="J49:J50"/>
    <mergeCell ref="J31:J32"/>
    <mergeCell ref="C33:C34"/>
    <mergeCell ref="D33:D34"/>
    <mergeCell ref="G33:G34"/>
    <mergeCell ref="H33:I34"/>
    <mergeCell ref="J33:J34"/>
    <mergeCell ref="B35:B44"/>
    <mergeCell ref="C35:C36"/>
    <mergeCell ref="D35:D36"/>
    <mergeCell ref="G35:G36"/>
    <mergeCell ref="H35:I36"/>
    <mergeCell ref="J35:J36"/>
    <mergeCell ref="C37:C40"/>
    <mergeCell ref="D37:D38"/>
    <mergeCell ref="G37:G38"/>
    <mergeCell ref="H37:I38"/>
    <mergeCell ref="J37:J38"/>
    <mergeCell ref="D39:D40"/>
    <mergeCell ref="G39:G40"/>
    <mergeCell ref="H39:I40"/>
    <mergeCell ref="J39:J40"/>
    <mergeCell ref="C41:C42"/>
    <mergeCell ref="D41:D42"/>
    <mergeCell ref="G41:G42"/>
    <mergeCell ref="C23:C24"/>
    <mergeCell ref="D23:D24"/>
    <mergeCell ref="G23:G24"/>
    <mergeCell ref="H23:I24"/>
    <mergeCell ref="J23:J24"/>
    <mergeCell ref="B25:B34"/>
    <mergeCell ref="C25:C26"/>
    <mergeCell ref="D25:D26"/>
    <mergeCell ref="G25:G26"/>
    <mergeCell ref="H25:I26"/>
    <mergeCell ref="J25:J26"/>
    <mergeCell ref="C27:C30"/>
    <mergeCell ref="D27:D28"/>
    <mergeCell ref="G27:G28"/>
    <mergeCell ref="H27:I28"/>
    <mergeCell ref="J27:J28"/>
    <mergeCell ref="D29:D30"/>
    <mergeCell ref="G29:G30"/>
    <mergeCell ref="H29:I30"/>
    <mergeCell ref="J29:J30"/>
    <mergeCell ref="C31:C32"/>
    <mergeCell ref="D31:D32"/>
    <mergeCell ref="G31:G32"/>
    <mergeCell ref="H31:I32"/>
    <mergeCell ref="J17:J18"/>
    <mergeCell ref="C19:C20"/>
    <mergeCell ref="D19:D20"/>
    <mergeCell ref="G19:G20"/>
    <mergeCell ref="H19:I20"/>
    <mergeCell ref="J19:J20"/>
    <mergeCell ref="C21:C22"/>
    <mergeCell ref="D21:D22"/>
    <mergeCell ref="G21:G22"/>
    <mergeCell ref="H21:I22"/>
    <mergeCell ref="J21:J22"/>
    <mergeCell ref="B9:B24"/>
    <mergeCell ref="C9:C10"/>
    <mergeCell ref="D9:D10"/>
    <mergeCell ref="G9:G10"/>
    <mergeCell ref="H9:I10"/>
    <mergeCell ref="J9:J10"/>
    <mergeCell ref="C11:C12"/>
    <mergeCell ref="D11:D12"/>
    <mergeCell ref="G11:G12"/>
    <mergeCell ref="H11:I12"/>
    <mergeCell ref="J11:J12"/>
    <mergeCell ref="C13:C14"/>
    <mergeCell ref="D13:D14"/>
    <mergeCell ref="G13:G14"/>
    <mergeCell ref="H13:I14"/>
    <mergeCell ref="J13:J14"/>
    <mergeCell ref="C15:C18"/>
    <mergeCell ref="D15:D16"/>
    <mergeCell ref="G15:G16"/>
    <mergeCell ref="H15:I16"/>
    <mergeCell ref="J15:J16"/>
    <mergeCell ref="D17:D18"/>
    <mergeCell ref="G17:G18"/>
    <mergeCell ref="H17:I18"/>
    <mergeCell ref="E2:H2"/>
    <mergeCell ref="E3:H3"/>
    <mergeCell ref="D5:F5"/>
    <mergeCell ref="G5:H5"/>
    <mergeCell ref="J5:J8"/>
    <mergeCell ref="C6:E6"/>
    <mergeCell ref="F6:G6"/>
    <mergeCell ref="H6:I6"/>
    <mergeCell ref="B7:B8"/>
    <mergeCell ref="C7:C8"/>
    <mergeCell ref="D7:D8"/>
    <mergeCell ref="E7:F7"/>
    <mergeCell ref="G7:G8"/>
    <mergeCell ref="H7:I8"/>
  </mergeCells>
  <phoneticPr fontId="6"/>
  <dataValidations count="1">
    <dataValidation type="list" allowBlank="1" showInputMessage="1" showErrorMessage="1" sqref="J9:J56 J61:J78" xr:uid="{00000000-0002-0000-0200-000000000000}">
      <formula1>$J$81</formula1>
    </dataValidation>
  </dataValidations>
  <pageMargins left="0.55000000000000004" right="0.28000000000000003" top="0.31" bottom="0.33" header="0.3" footer="0.3"/>
  <pageSetup paperSize="9" scale="95" orientation="portrait" r:id="rId1"/>
  <rowBreaks count="1" manualBreakCount="1">
    <brk id="57" min="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00"/>
  </sheetPr>
  <dimension ref="B2:AE45"/>
  <sheetViews>
    <sheetView view="pageBreakPreview" zoomScaleNormal="100" zoomScaleSheetLayoutView="100" workbookViewId="0">
      <selection activeCell="D5" sqref="D5:F5"/>
    </sheetView>
  </sheetViews>
  <sheetFormatPr defaultRowHeight="13.5" x14ac:dyDescent="0.15"/>
  <cols>
    <col min="2" max="2" width="11.75" customWidth="1"/>
    <col min="3" max="3" width="12.375" customWidth="1"/>
    <col min="4" max="4" width="4.125" customWidth="1"/>
    <col min="5" max="6" width="12.625" customWidth="1"/>
    <col min="7" max="7" width="5" customWidth="1"/>
    <col min="8" max="8" width="31.875" customWidth="1"/>
    <col min="9" max="10" width="5.25" customWidth="1"/>
    <col min="11" max="11" width="18.125" hidden="1" customWidth="1"/>
    <col min="12" max="12" width="14.25" hidden="1" customWidth="1"/>
    <col min="13" max="14" width="15.875" hidden="1" customWidth="1"/>
    <col min="15" max="16" width="4.125" hidden="1" customWidth="1"/>
    <col min="17" max="17" width="8.125" hidden="1" customWidth="1"/>
    <col min="18" max="18" width="6.625" hidden="1" customWidth="1"/>
    <col min="19" max="19" width="17.625" hidden="1" customWidth="1"/>
    <col min="20" max="20" width="0" hidden="1" customWidth="1"/>
    <col min="21" max="21" width="10.25" hidden="1" customWidth="1"/>
    <col min="22" max="22" width="8.625" hidden="1" customWidth="1"/>
    <col min="23" max="23" width="11.625" hidden="1" customWidth="1"/>
    <col min="24" max="25" width="3.625" hidden="1" customWidth="1"/>
    <col min="26" max="31" width="13.375" hidden="1" customWidth="1"/>
  </cols>
  <sheetData>
    <row r="2" spans="2:31" ht="18.75" customHeight="1" x14ac:dyDescent="0.15">
      <c r="E2" s="34" t="s">
        <v>245</v>
      </c>
      <c r="F2" s="35"/>
      <c r="G2" s="35"/>
      <c r="H2" s="35"/>
    </row>
    <row r="3" spans="2:31" ht="18.75" customHeight="1" x14ac:dyDescent="0.15">
      <c r="E3" s="34" t="s">
        <v>43</v>
      </c>
      <c r="F3" s="35"/>
      <c r="G3" s="35"/>
      <c r="H3" s="35"/>
    </row>
    <row r="4" spans="2:31" ht="22.5" customHeight="1" x14ac:dyDescent="0.15">
      <c r="B4" s="8" t="s">
        <v>133</v>
      </c>
      <c r="C4" s="17"/>
      <c r="D4" s="11"/>
    </row>
    <row r="5" spans="2:31" ht="22.5" customHeight="1" x14ac:dyDescent="0.15">
      <c r="B5" s="3" t="s">
        <v>17</v>
      </c>
      <c r="C5" s="9" t="str">
        <f>IF(C4="","",VLOOKUP($C$4,校区一覧!A2:C22,3,0))</f>
        <v/>
      </c>
      <c r="D5" s="36" t="s">
        <v>246</v>
      </c>
      <c r="E5" s="37"/>
      <c r="F5" s="38"/>
      <c r="G5" s="47"/>
      <c r="H5" s="103"/>
      <c r="I5" s="4" t="s">
        <v>18</v>
      </c>
      <c r="J5" s="41" t="s">
        <v>154</v>
      </c>
    </row>
    <row r="6" spans="2:31" ht="22.5" customHeight="1" x14ac:dyDescent="0.15">
      <c r="B6" s="28" t="s">
        <v>19</v>
      </c>
      <c r="C6" s="47"/>
      <c r="D6" s="104"/>
      <c r="E6" s="44"/>
      <c r="F6" s="46" t="s">
        <v>20</v>
      </c>
      <c r="G6" s="105"/>
      <c r="H6" s="47"/>
      <c r="I6" s="44"/>
      <c r="J6" s="42"/>
      <c r="K6" s="7" t="s">
        <v>132</v>
      </c>
      <c r="L6" t="s">
        <v>159</v>
      </c>
      <c r="M6" t="s">
        <v>160</v>
      </c>
      <c r="N6" t="s">
        <v>161</v>
      </c>
      <c r="O6" t="s">
        <v>162</v>
      </c>
      <c r="P6" t="s">
        <v>163</v>
      </c>
      <c r="Q6" t="s">
        <v>164</v>
      </c>
      <c r="R6" t="s">
        <v>165</v>
      </c>
      <c r="S6" t="s">
        <v>166</v>
      </c>
      <c r="V6" t="s">
        <v>159</v>
      </c>
      <c r="W6" t="s">
        <v>160</v>
      </c>
      <c r="X6" t="s">
        <v>161</v>
      </c>
      <c r="Y6" t="s">
        <v>167</v>
      </c>
      <c r="Z6" t="s">
        <v>166</v>
      </c>
      <c r="AA6" t="s">
        <v>168</v>
      </c>
      <c r="AB6" t="s">
        <v>169</v>
      </c>
      <c r="AC6" t="s">
        <v>170</v>
      </c>
      <c r="AD6" t="s">
        <v>171</v>
      </c>
      <c r="AE6" t="s">
        <v>172</v>
      </c>
    </row>
    <row r="7" spans="2:31" x14ac:dyDescent="0.15">
      <c r="B7" s="48" t="s">
        <v>15</v>
      </c>
      <c r="C7" s="50" t="s">
        <v>1</v>
      </c>
      <c r="D7" s="50" t="s">
        <v>135</v>
      </c>
      <c r="E7" s="52" t="s">
        <v>173</v>
      </c>
      <c r="F7" s="53"/>
      <c r="G7" s="50" t="s">
        <v>0</v>
      </c>
      <c r="H7" s="54" t="s">
        <v>7</v>
      </c>
      <c r="I7" s="55"/>
      <c r="J7" s="42"/>
      <c r="K7" t="s">
        <v>212</v>
      </c>
      <c r="L7" t="str">
        <f>IF(E10="","",433200000+R7)</f>
        <v/>
      </c>
      <c r="M7" t="str">
        <f>IF(E10="","",E10&amp;"　"&amp;F10)</f>
        <v/>
      </c>
      <c r="N7" t="str">
        <f>IF(E9="","",ASC(E9)&amp;" "&amp;ASC(F9))</f>
        <v/>
      </c>
      <c r="O7" t="str">
        <f>IF(E10="","",2)</f>
        <v/>
      </c>
      <c r="P7" t="str">
        <f>IF(E10="","",44)</f>
        <v/>
      </c>
      <c r="Q7" t="str">
        <f>IF(E10="","",VLOOKUP($C$4,#REF!,2,0))</f>
        <v/>
      </c>
      <c r="R7" t="str">
        <f>IF(E10="","",($C$4*100+D9))</f>
        <v/>
      </c>
      <c r="S7" t="str">
        <f>IF(E10="","",VLOOKUP(K7,[1]種目コード!$A$2:$B$48,2,0))</f>
        <v/>
      </c>
      <c r="U7" t="s">
        <v>213</v>
      </c>
      <c r="V7" t="str">
        <f>IF(E32="","",VLOOKUP($C$4,#REF!,2,0))</f>
        <v/>
      </c>
      <c r="W7" t="str">
        <f>IF(E32="","",VLOOKUP($C$4,#REF!,3,0))</f>
        <v/>
      </c>
      <c r="Z7" t="str">
        <f>IF(E32="","",L18)</f>
        <v/>
      </c>
      <c r="AA7" t="str">
        <f>IF(E34="","",L19)</f>
        <v/>
      </c>
      <c r="AB7" t="str">
        <f>IF(E36="","",L20)</f>
        <v/>
      </c>
      <c r="AC7" t="str">
        <f>IF(E38="","",L21)</f>
        <v/>
      </c>
      <c r="AD7" t="str">
        <f>IF(E40="","",L22)</f>
        <v/>
      </c>
      <c r="AE7" t="str">
        <f>IF(E42="","",L23)</f>
        <v/>
      </c>
    </row>
    <row r="8" spans="2:31" x14ac:dyDescent="0.15">
      <c r="B8" s="49"/>
      <c r="C8" s="51"/>
      <c r="D8" s="51"/>
      <c r="E8" s="2" t="s">
        <v>8</v>
      </c>
      <c r="F8" s="27" t="s">
        <v>9</v>
      </c>
      <c r="G8" s="51"/>
      <c r="H8" s="74"/>
      <c r="I8" s="106"/>
      <c r="J8" s="43"/>
      <c r="K8" t="s">
        <v>214</v>
      </c>
      <c r="L8" t="str">
        <f>IF(E12="","",433200000+R8)</f>
        <v/>
      </c>
      <c r="M8" t="str">
        <f>IF(E12="","",E12&amp;"　"&amp;F12)</f>
        <v/>
      </c>
      <c r="N8" t="str">
        <f>IF(E11="","",ASC(E11)&amp;" "&amp;ASC(F11))</f>
        <v/>
      </c>
      <c r="O8" t="str">
        <f>IF(E12="","",2)</f>
        <v/>
      </c>
      <c r="P8" t="str">
        <f>IF(E12="","",44)</f>
        <v/>
      </c>
      <c r="Q8" t="str">
        <f>IF(E12="","",VLOOKUP($C$4,#REF!,2,0))</f>
        <v/>
      </c>
      <c r="R8" t="str">
        <f>IF(E12="","",($C$4*100+D11))</f>
        <v/>
      </c>
      <c r="S8" t="str">
        <f>IF(E12="","",VLOOKUP(K8,[1]種目コード!$A$2:$B$48,2,0))</f>
        <v/>
      </c>
    </row>
    <row r="9" spans="2:31" x14ac:dyDescent="0.15">
      <c r="B9" s="58" t="s">
        <v>215</v>
      </c>
      <c r="C9" s="61" t="s">
        <v>194</v>
      </c>
      <c r="D9" s="54">
        <v>1</v>
      </c>
      <c r="E9" s="30"/>
      <c r="F9" s="30"/>
      <c r="G9" s="66"/>
      <c r="H9" s="66"/>
      <c r="I9" s="67"/>
      <c r="J9" s="70"/>
      <c r="K9" t="s">
        <v>216</v>
      </c>
      <c r="L9" t="str">
        <f>IF(E14="","",433200000+R9)</f>
        <v/>
      </c>
      <c r="M9" t="str">
        <f>IF(E14="","",E14&amp;"　"&amp;F14)</f>
        <v/>
      </c>
      <c r="N9" t="str">
        <f>IF(E13="","",ASC(E13)&amp;" "&amp;ASC(F13))</f>
        <v/>
      </c>
      <c r="O9" t="str">
        <f>IF(E14="","",2)</f>
        <v/>
      </c>
      <c r="P9" t="str">
        <f>IF(E14="","",44)</f>
        <v/>
      </c>
      <c r="Q9" t="str">
        <f>IF(E14="","",VLOOKUP($C$4,#REF!,2,0))</f>
        <v/>
      </c>
      <c r="R9" t="str">
        <f>IF(E14="","",($C$4*100+D13))</f>
        <v/>
      </c>
      <c r="S9" t="str">
        <f>IF(E14="","",VLOOKUP(K9,[1]種目コード!$A$2:$B$48,2,0))</f>
        <v/>
      </c>
    </row>
    <row r="10" spans="2:31" ht="18" customHeight="1" x14ac:dyDescent="0.15">
      <c r="B10" s="60"/>
      <c r="C10" s="62"/>
      <c r="D10" s="63"/>
      <c r="E10" s="31"/>
      <c r="F10" s="31"/>
      <c r="G10" s="68"/>
      <c r="H10" s="68"/>
      <c r="I10" s="69"/>
      <c r="J10" s="71"/>
      <c r="K10" t="s">
        <v>217</v>
      </c>
      <c r="L10" t="str">
        <f>IF(E16="","",433200000+R10)</f>
        <v/>
      </c>
      <c r="M10" t="str">
        <f>IF(E16="","",E16&amp;"　"&amp;F16)</f>
        <v/>
      </c>
      <c r="N10" t="str">
        <f>IF(E15="","",ASC(E15)&amp;" "&amp;ASC(F15))</f>
        <v/>
      </c>
      <c r="O10" t="str">
        <f>IF(E16="","",2)</f>
        <v/>
      </c>
      <c r="P10" t="str">
        <f>IF(E16="","",44)</f>
        <v/>
      </c>
      <c r="Q10" t="str">
        <f>IF(E16="","",VLOOKUP($C$4,#REF!,2,0))</f>
        <v/>
      </c>
      <c r="R10" t="str">
        <f>IF(E16="","",($C$4*100+D15))</f>
        <v/>
      </c>
      <c r="S10" t="str">
        <f>IF(E16="","",VLOOKUP(K10,[1]種目コード!$A$2:$B$48,2,0))</f>
        <v/>
      </c>
    </row>
    <row r="11" spans="2:31" x14ac:dyDescent="0.15">
      <c r="B11" s="60"/>
      <c r="C11" s="62" t="s">
        <v>176</v>
      </c>
      <c r="D11" s="63">
        <v>2</v>
      </c>
      <c r="E11" s="31"/>
      <c r="F11" s="31"/>
      <c r="G11" s="68"/>
      <c r="H11" s="68"/>
      <c r="I11" s="69"/>
      <c r="J11" s="72"/>
      <c r="K11" t="s">
        <v>218</v>
      </c>
      <c r="L11" t="str">
        <f>IF(E18="","",433200000+R11)</f>
        <v/>
      </c>
      <c r="M11" t="str">
        <f>IF(E18="","",E18&amp;"　"&amp;F18)</f>
        <v/>
      </c>
      <c r="N11" t="str">
        <f>IF(E17="","",ASC(E17)&amp;" "&amp;ASC(F17))</f>
        <v/>
      </c>
      <c r="O11" t="str">
        <f>IF(E18="","",2)</f>
        <v/>
      </c>
      <c r="P11" t="str">
        <f>IF(E18="","",44)</f>
        <v/>
      </c>
      <c r="Q11" t="str">
        <f>IF(E18="","",VLOOKUP($C$4,#REF!,2,0))</f>
        <v/>
      </c>
      <c r="R11" t="str">
        <f>IF(E18="","",($C$4*100+D17))</f>
        <v/>
      </c>
      <c r="S11" t="str">
        <f>IF(E18="","",VLOOKUP(K11,[1]種目コード!$A$2:$B$48,2,0))</f>
        <v/>
      </c>
    </row>
    <row r="12" spans="2:31" ht="18" customHeight="1" x14ac:dyDescent="0.15">
      <c r="B12" s="60"/>
      <c r="C12" s="62"/>
      <c r="D12" s="63"/>
      <c r="E12" s="31"/>
      <c r="F12" s="31"/>
      <c r="G12" s="68"/>
      <c r="H12" s="68"/>
      <c r="I12" s="69"/>
      <c r="J12" s="71"/>
      <c r="K12" t="s">
        <v>219</v>
      </c>
      <c r="L12" t="str">
        <f>IF(E20="","",433200000+R12)</f>
        <v/>
      </c>
      <c r="M12" t="str">
        <f>IF(E20="","",E20&amp;"　"&amp;F20)</f>
        <v/>
      </c>
      <c r="N12" t="str">
        <f>IF(E19="","",ASC(E19)&amp;" "&amp;ASC(F19))</f>
        <v/>
      </c>
      <c r="O12" t="str">
        <f>IF(E20="","",2)</f>
        <v/>
      </c>
      <c r="P12" t="str">
        <f>IF(E20="","",44)</f>
        <v/>
      </c>
      <c r="Q12" t="str">
        <f>IF(E20="","",VLOOKUP($C$4,#REF!,2,0))</f>
        <v/>
      </c>
      <c r="R12" t="str">
        <f>IF(E20="","",($C$4*100+D19))</f>
        <v/>
      </c>
      <c r="S12" t="str">
        <f>IF(E20="","",VLOOKUP(K12,[1]種目コード!$A$2:$B$48,2,0))</f>
        <v/>
      </c>
    </row>
    <row r="13" spans="2:31" x14ac:dyDescent="0.15">
      <c r="B13" s="60"/>
      <c r="C13" s="62" t="s">
        <v>181</v>
      </c>
      <c r="D13" s="63">
        <v>3</v>
      </c>
      <c r="E13" s="31"/>
      <c r="F13" s="31"/>
      <c r="G13" s="68"/>
      <c r="H13" s="68"/>
      <c r="I13" s="69"/>
      <c r="J13" s="72"/>
      <c r="K13" t="s">
        <v>220</v>
      </c>
      <c r="L13" t="str">
        <f>IF(E22="","",433200000+R13)</f>
        <v/>
      </c>
      <c r="M13" t="str">
        <f>IF(E22="","",E22&amp;"　"&amp;F22)</f>
        <v/>
      </c>
      <c r="N13" t="str">
        <f>IF(E21="","",ASC(E21)&amp;" "&amp;ASC(F21))</f>
        <v/>
      </c>
      <c r="O13" t="str">
        <f>IF(E22="","",2)</f>
        <v/>
      </c>
      <c r="P13" t="str">
        <f>IF(E22="","",44)</f>
        <v/>
      </c>
      <c r="Q13" t="str">
        <f>IF(E22="","",VLOOKUP($C$4,#REF!,2,0))</f>
        <v/>
      </c>
      <c r="R13" t="str">
        <f>IF(E22="","",($C$4*100+D21))</f>
        <v/>
      </c>
      <c r="S13" t="str">
        <f>IF(E22="","",VLOOKUP(K13,[1]種目コード!$A$2:$B$48,2,0))</f>
        <v/>
      </c>
    </row>
    <row r="14" spans="2:31" ht="18" customHeight="1" x14ac:dyDescent="0.15">
      <c r="B14" s="60"/>
      <c r="C14" s="62"/>
      <c r="D14" s="63"/>
      <c r="E14" s="31"/>
      <c r="F14" s="31"/>
      <c r="G14" s="68"/>
      <c r="H14" s="68"/>
      <c r="I14" s="69"/>
      <c r="J14" s="71"/>
      <c r="K14" t="s">
        <v>221</v>
      </c>
      <c r="L14" t="str">
        <f>IF(E24="","",433200000+R14)</f>
        <v/>
      </c>
      <c r="M14" t="str">
        <f>IF(E24="","",E24&amp;"　"&amp;F24)</f>
        <v/>
      </c>
      <c r="N14" t="str">
        <f>IF(E23="","",ASC(E23)&amp;" "&amp;ASC(F23))</f>
        <v/>
      </c>
      <c r="O14" t="str">
        <f>IF(E24="","",2)</f>
        <v/>
      </c>
      <c r="P14" t="str">
        <f>IF(E24="","",44)</f>
        <v/>
      </c>
      <c r="Q14" t="str">
        <f>IF(E24="","",VLOOKUP($C$4,#REF!,2,0))</f>
        <v/>
      </c>
      <c r="R14" t="str">
        <f>IF(E24="","",($C$4*100+D23))</f>
        <v/>
      </c>
      <c r="S14" t="str">
        <f>IF(E24="","",VLOOKUP(K14,[1]種目コード!$A$2:$B$48,2,0))</f>
        <v/>
      </c>
    </row>
    <row r="15" spans="2:31" x14ac:dyDescent="0.15">
      <c r="B15" s="60"/>
      <c r="C15" s="62" t="s">
        <v>136</v>
      </c>
      <c r="D15" s="63">
        <v>4</v>
      </c>
      <c r="E15" s="31"/>
      <c r="F15" s="31"/>
      <c r="G15" s="68"/>
      <c r="H15" s="68"/>
      <c r="I15" s="69"/>
      <c r="J15" s="72"/>
      <c r="K15" t="s">
        <v>222</v>
      </c>
      <c r="L15" t="str">
        <f>IF(E26="","",433200000+R15)</f>
        <v/>
      </c>
      <c r="M15" t="str">
        <f>IF(E26="","",E26&amp;"　"&amp;F26)</f>
        <v/>
      </c>
      <c r="N15" t="str">
        <f>IF(E25="","",ASC(E25)&amp;" "&amp;ASC(F25))</f>
        <v/>
      </c>
      <c r="O15" t="str">
        <f>IF(E26="","",2)</f>
        <v/>
      </c>
      <c r="P15" t="str">
        <f>IF(E26="","",44)</f>
        <v/>
      </c>
      <c r="Q15" t="str">
        <f>IF(E26="","",VLOOKUP($C$4,#REF!,2,0))</f>
        <v/>
      </c>
      <c r="R15" t="str">
        <f>IF(E26="","",($C$4*100+D25))</f>
        <v/>
      </c>
      <c r="S15" t="str">
        <f>IF(E26="","",VLOOKUP(K15,[1]種目コード!$A$2:$B$48,2,0))</f>
        <v/>
      </c>
    </row>
    <row r="16" spans="2:31" ht="18" customHeight="1" x14ac:dyDescent="0.15">
      <c r="B16" s="60"/>
      <c r="C16" s="62"/>
      <c r="D16" s="63"/>
      <c r="E16" s="31"/>
      <c r="F16" s="31"/>
      <c r="G16" s="68"/>
      <c r="H16" s="68"/>
      <c r="I16" s="69"/>
      <c r="J16" s="71"/>
      <c r="K16" t="s">
        <v>223</v>
      </c>
      <c r="L16" t="str">
        <f>IF(E28="","",433200000+R16)</f>
        <v/>
      </c>
      <c r="M16" t="str">
        <f>IF(E28="","",E28&amp;"　"&amp;F28)</f>
        <v/>
      </c>
      <c r="N16" t="str">
        <f>IF(E27="","",ASC(E27)&amp;" "&amp;ASC(F27))</f>
        <v/>
      </c>
      <c r="O16" t="str">
        <f>IF(E28="","",2)</f>
        <v/>
      </c>
      <c r="P16" t="str">
        <f>IF(E28="","",44)</f>
        <v/>
      </c>
      <c r="Q16" t="str">
        <f>IF(E28="","",VLOOKUP($C$4,#REF!,2,0))</f>
        <v/>
      </c>
      <c r="R16" t="str">
        <f>IF(E28="","",($C$4*100+D27))</f>
        <v/>
      </c>
      <c r="S16" t="str">
        <f>IF(E28="","",VLOOKUP(K16,[1]種目コード!$A$2:$B$48,2,0))</f>
        <v/>
      </c>
    </row>
    <row r="17" spans="2:19" x14ac:dyDescent="0.15">
      <c r="B17" s="60"/>
      <c r="C17" s="62" t="s">
        <v>2</v>
      </c>
      <c r="D17" s="63">
        <v>5</v>
      </c>
      <c r="E17" s="31"/>
      <c r="F17" s="31"/>
      <c r="G17" s="68"/>
      <c r="H17" s="68"/>
      <c r="I17" s="69"/>
      <c r="J17" s="72"/>
      <c r="K17" t="s">
        <v>224</v>
      </c>
      <c r="L17" t="str">
        <f>IF(E30="","",433200000+R17)</f>
        <v/>
      </c>
      <c r="M17" t="str">
        <f>IF(E30="","",E30&amp;"　"&amp;F30)</f>
        <v/>
      </c>
      <c r="N17" t="str">
        <f>IF(E29="","",ASC(E29)&amp;" "&amp;ASC(F29))</f>
        <v/>
      </c>
      <c r="O17" t="str">
        <f>IF(E30="","",2)</f>
        <v/>
      </c>
      <c r="P17" t="str">
        <f>IF(E30="","",44)</f>
        <v/>
      </c>
      <c r="Q17" t="str">
        <f>IF(E30="","",VLOOKUP($C$4,#REF!,2,0))</f>
        <v/>
      </c>
      <c r="R17" t="str">
        <f>IF(E30="","",($C$4*100+D29))</f>
        <v/>
      </c>
      <c r="S17" t="str">
        <f>IF(E30="","",VLOOKUP(K17,[1]種目コード!$A$2:$B$48,2,0))</f>
        <v/>
      </c>
    </row>
    <row r="18" spans="2:19" ht="18" customHeight="1" x14ac:dyDescent="0.15">
      <c r="B18" s="60"/>
      <c r="C18" s="62"/>
      <c r="D18" s="63"/>
      <c r="E18" s="31"/>
      <c r="F18" s="31"/>
      <c r="G18" s="68"/>
      <c r="H18" s="68"/>
      <c r="I18" s="69"/>
      <c r="J18" s="71"/>
      <c r="K18" t="s">
        <v>225</v>
      </c>
      <c r="L18" t="str">
        <f>IF(E32="","",433200000+R18)</f>
        <v/>
      </c>
      <c r="M18" t="str">
        <f>IF(E32="","",E32&amp;"　"&amp;F32)</f>
        <v/>
      </c>
      <c r="N18" t="str">
        <f>IF(E31="","",ASC(E31)&amp;" "&amp;ASC(F31))</f>
        <v/>
      </c>
      <c r="O18" t="str">
        <f>IF(E32="","",2)</f>
        <v/>
      </c>
      <c r="P18" t="str">
        <f>IF(E32="","",44)</f>
        <v/>
      </c>
      <c r="Q18" t="str">
        <f>IF(E32="","",VLOOKUP($C$4,#REF!,2,0))</f>
        <v/>
      </c>
      <c r="R18" t="str">
        <f>IF(E32="","",($C$4*100+D31))</f>
        <v/>
      </c>
    </row>
    <row r="19" spans="2:19" x14ac:dyDescent="0.15">
      <c r="B19" s="60"/>
      <c r="C19" s="62" t="s">
        <v>4</v>
      </c>
      <c r="D19" s="63">
        <v>6</v>
      </c>
      <c r="E19" s="31"/>
      <c r="F19" s="31"/>
      <c r="G19" s="68"/>
      <c r="H19" s="68"/>
      <c r="I19" s="69"/>
      <c r="J19" s="72"/>
      <c r="K19" t="s">
        <v>225</v>
      </c>
      <c r="L19" t="str">
        <f>IF(E34="","",433200000+R19)</f>
        <v/>
      </c>
      <c r="M19" t="str">
        <f>IF(E34="","",E34&amp;"　"&amp;F34)</f>
        <v/>
      </c>
      <c r="N19" t="str">
        <f>IF(E33="","",ASC(E33)&amp;" "&amp;ASC(F33))</f>
        <v/>
      </c>
      <c r="O19" t="str">
        <f>IF(E34="","",2)</f>
        <v/>
      </c>
      <c r="P19" t="str">
        <f>IF(E34="","",44)</f>
        <v/>
      </c>
      <c r="Q19" t="str">
        <f>IF(E34="","",VLOOKUP($C$4,#REF!,2,0))</f>
        <v/>
      </c>
      <c r="R19" t="str">
        <f>IF(E34="","",($C$4*100+D33))</f>
        <v/>
      </c>
    </row>
    <row r="20" spans="2:19" ht="18" customHeight="1" x14ac:dyDescent="0.15">
      <c r="B20" s="60"/>
      <c r="C20" s="62"/>
      <c r="D20" s="63"/>
      <c r="E20" s="31"/>
      <c r="F20" s="31"/>
      <c r="G20" s="68"/>
      <c r="H20" s="68"/>
      <c r="I20" s="69"/>
      <c r="J20" s="71"/>
      <c r="K20" t="s">
        <v>225</v>
      </c>
      <c r="L20" t="str">
        <f>IF(E36="","",433200000+R20)</f>
        <v/>
      </c>
      <c r="M20" t="str">
        <f>IF(E36="","",E36&amp;"　"&amp;F36)</f>
        <v/>
      </c>
      <c r="N20" t="str">
        <f>IF(E35="","",ASC(E35)&amp;" "&amp;ASC(F35))</f>
        <v/>
      </c>
      <c r="O20" t="str">
        <f>IF(E36="","",2)</f>
        <v/>
      </c>
      <c r="P20" t="str">
        <f>IF(E36="","",44)</f>
        <v/>
      </c>
      <c r="Q20" t="str">
        <f>IF(E36="","",VLOOKUP($C$4,#REF!,2,0))</f>
        <v/>
      </c>
      <c r="R20" t="str">
        <f>IF(E36="","",($C$4*100+D35))</f>
        <v/>
      </c>
    </row>
    <row r="21" spans="2:19" x14ac:dyDescent="0.15">
      <c r="B21" s="60"/>
      <c r="C21" s="62" t="s">
        <v>11</v>
      </c>
      <c r="D21" s="63">
        <v>7</v>
      </c>
      <c r="E21" s="31"/>
      <c r="F21" s="31"/>
      <c r="G21" s="68"/>
      <c r="H21" s="68"/>
      <c r="I21" s="69"/>
      <c r="J21" s="72"/>
      <c r="K21" t="s">
        <v>225</v>
      </c>
      <c r="L21" t="str">
        <f>IF(E38="","",433200000+R21)</f>
        <v/>
      </c>
      <c r="M21" t="str">
        <f>IF(E38="","",E38&amp;"　"&amp;F38)</f>
        <v/>
      </c>
      <c r="N21" t="str">
        <f>IF(E37="","",ASC(E37)&amp;" "&amp;ASC(F37))</f>
        <v/>
      </c>
      <c r="O21" t="str">
        <f>IF(E38="","",2)</f>
        <v/>
      </c>
      <c r="P21" t="str">
        <f>IF(E38="","",44)</f>
        <v/>
      </c>
      <c r="Q21" t="str">
        <f>IF(E38="","",VLOOKUP($C$4,#REF!,2,0))</f>
        <v/>
      </c>
      <c r="R21" t="str">
        <f>IF(E38="","",($C$4*100+D37))</f>
        <v/>
      </c>
    </row>
    <row r="22" spans="2:19" ht="18" customHeight="1" x14ac:dyDescent="0.15">
      <c r="B22" s="79"/>
      <c r="C22" s="73"/>
      <c r="D22" s="74"/>
      <c r="E22" s="33"/>
      <c r="F22" s="33"/>
      <c r="G22" s="76"/>
      <c r="H22" s="76"/>
      <c r="I22" s="77"/>
      <c r="J22" s="78"/>
      <c r="K22" t="s">
        <v>225</v>
      </c>
      <c r="L22" t="str">
        <f>IF(E40="","",433200000+R22)</f>
        <v/>
      </c>
      <c r="M22" t="str">
        <f>IF(E40="","",E40&amp;"　"&amp;F40)</f>
        <v/>
      </c>
      <c r="N22" t="str">
        <f>IF(E39="","",ASC(E39)&amp;" "&amp;ASC(F39))</f>
        <v/>
      </c>
      <c r="O22" t="str">
        <f>IF(E40="","",2)</f>
        <v/>
      </c>
      <c r="P22" t="str">
        <f>IF(E40="","",44)</f>
        <v/>
      </c>
      <c r="Q22" t="str">
        <f>IF(E40="","",VLOOKUP($C$4,#REF!,2,0))</f>
        <v/>
      </c>
      <c r="R22" t="str">
        <f>IF(E40="","",($C$4*100+D39))</f>
        <v/>
      </c>
    </row>
    <row r="23" spans="2:19" x14ac:dyDescent="0.15">
      <c r="B23" s="58" t="s">
        <v>226</v>
      </c>
      <c r="C23" s="61" t="s">
        <v>194</v>
      </c>
      <c r="D23" s="54">
        <v>8</v>
      </c>
      <c r="E23" s="30"/>
      <c r="F23" s="30"/>
      <c r="G23" s="66"/>
      <c r="H23" s="66"/>
      <c r="I23" s="67"/>
      <c r="J23" s="70"/>
      <c r="K23" t="s">
        <v>225</v>
      </c>
      <c r="L23" t="str">
        <f>IF(E42="","",433200000+R23)</f>
        <v/>
      </c>
      <c r="M23" t="str">
        <f>IF(E42="","",E42&amp;"　"&amp;F42)</f>
        <v/>
      </c>
      <c r="N23" t="str">
        <f>IF(E41="","",ASC(E41)&amp;" "&amp;ASC(F41))</f>
        <v/>
      </c>
      <c r="O23" t="str">
        <f>IF(E42="","",2)</f>
        <v/>
      </c>
      <c r="P23" t="str">
        <f>IF(E42="","",44)</f>
        <v/>
      </c>
      <c r="Q23" t="str">
        <f>IF(E42="","",VLOOKUP($C$4,#REF!,2,0))</f>
        <v/>
      </c>
      <c r="R23" t="str">
        <f>IF(E42="","",($C$4*100+D41))</f>
        <v/>
      </c>
    </row>
    <row r="24" spans="2:19" ht="18" customHeight="1" x14ac:dyDescent="0.15">
      <c r="B24" s="60"/>
      <c r="C24" s="62"/>
      <c r="D24" s="63"/>
      <c r="E24" s="31"/>
      <c r="F24" s="31"/>
      <c r="G24" s="68"/>
      <c r="H24" s="68"/>
      <c r="I24" s="69"/>
      <c r="J24" s="71"/>
    </row>
    <row r="25" spans="2:19" x14ac:dyDescent="0.15">
      <c r="B25" s="60"/>
      <c r="C25" s="62" t="s">
        <v>208</v>
      </c>
      <c r="D25" s="63">
        <v>9</v>
      </c>
      <c r="E25" s="31"/>
      <c r="F25" s="31"/>
      <c r="G25" s="68"/>
      <c r="H25" s="68"/>
      <c r="I25" s="69"/>
      <c r="J25" s="72"/>
    </row>
    <row r="26" spans="2:19" ht="18" customHeight="1" x14ac:dyDescent="0.15">
      <c r="B26" s="60"/>
      <c r="C26" s="62"/>
      <c r="D26" s="63"/>
      <c r="E26" s="31"/>
      <c r="F26" s="31"/>
      <c r="G26" s="68"/>
      <c r="H26" s="68"/>
      <c r="I26" s="69"/>
      <c r="J26" s="71"/>
    </row>
    <row r="27" spans="2:19" x14ac:dyDescent="0.15">
      <c r="B27" s="60"/>
      <c r="C27" s="62" t="s">
        <v>4</v>
      </c>
      <c r="D27" s="56">
        <v>10</v>
      </c>
      <c r="E27" s="31"/>
      <c r="F27" s="31"/>
      <c r="G27" s="68"/>
      <c r="H27" s="68"/>
      <c r="I27" s="69"/>
      <c r="J27" s="72"/>
    </row>
    <row r="28" spans="2:19" ht="18" customHeight="1" x14ac:dyDescent="0.15">
      <c r="B28" s="79"/>
      <c r="C28" s="73"/>
      <c r="D28" s="101"/>
      <c r="E28" s="33"/>
      <c r="F28" s="33"/>
      <c r="G28" s="76"/>
      <c r="H28" s="76"/>
      <c r="I28" s="77"/>
      <c r="J28" s="78"/>
    </row>
    <row r="29" spans="2:19" x14ac:dyDescent="0.15">
      <c r="B29" s="59" t="s">
        <v>227</v>
      </c>
      <c r="C29" s="81" t="s">
        <v>208</v>
      </c>
      <c r="D29" s="50">
        <v>11</v>
      </c>
      <c r="E29" s="32"/>
      <c r="F29" s="32"/>
      <c r="G29" s="92"/>
      <c r="H29" s="92"/>
      <c r="I29" s="93"/>
      <c r="J29" s="70"/>
    </row>
    <row r="30" spans="2:19" ht="18" customHeight="1" x14ac:dyDescent="0.15">
      <c r="B30" s="79"/>
      <c r="C30" s="73"/>
      <c r="D30" s="51"/>
      <c r="E30" s="33"/>
      <c r="F30" s="33"/>
      <c r="G30" s="76"/>
      <c r="H30" s="76"/>
      <c r="I30" s="77"/>
      <c r="J30" s="71"/>
    </row>
    <row r="31" spans="2:19" x14ac:dyDescent="0.15">
      <c r="B31" s="59" t="s">
        <v>209</v>
      </c>
      <c r="C31" s="81" t="s">
        <v>228</v>
      </c>
      <c r="D31" s="54">
        <v>12</v>
      </c>
      <c r="E31" s="32"/>
      <c r="F31" s="32"/>
      <c r="G31" s="92"/>
      <c r="H31" s="92"/>
      <c r="I31" s="93"/>
      <c r="J31" s="70"/>
    </row>
    <row r="32" spans="2:19" ht="18" customHeight="1" x14ac:dyDescent="0.15">
      <c r="B32" s="60"/>
      <c r="C32" s="107"/>
      <c r="D32" s="63"/>
      <c r="E32" s="31"/>
      <c r="F32" s="31"/>
      <c r="G32" s="68"/>
      <c r="H32" s="68"/>
      <c r="I32" s="69"/>
      <c r="J32" s="71"/>
    </row>
    <row r="33" spans="2:10" x14ac:dyDescent="0.15">
      <c r="B33" s="60"/>
      <c r="C33" s="107"/>
      <c r="D33" s="63">
        <v>13</v>
      </c>
      <c r="E33" s="31"/>
      <c r="F33" s="31"/>
      <c r="G33" s="68"/>
      <c r="H33" s="68"/>
      <c r="I33" s="69"/>
      <c r="J33" s="72"/>
    </row>
    <row r="34" spans="2:10" ht="18" customHeight="1" x14ac:dyDescent="0.15">
      <c r="B34" s="60"/>
      <c r="C34" s="107"/>
      <c r="D34" s="63"/>
      <c r="E34" s="31"/>
      <c r="F34" s="31"/>
      <c r="G34" s="68"/>
      <c r="H34" s="68"/>
      <c r="I34" s="69"/>
      <c r="J34" s="71"/>
    </row>
    <row r="35" spans="2:10" x14ac:dyDescent="0.15">
      <c r="B35" s="60"/>
      <c r="C35" s="107"/>
      <c r="D35" s="63">
        <v>14</v>
      </c>
      <c r="E35" s="31"/>
      <c r="F35" s="31"/>
      <c r="G35" s="68"/>
      <c r="H35" s="68"/>
      <c r="I35" s="69"/>
      <c r="J35" s="72"/>
    </row>
    <row r="36" spans="2:10" ht="18" customHeight="1" x14ac:dyDescent="0.15">
      <c r="B36" s="60"/>
      <c r="C36" s="107"/>
      <c r="D36" s="63"/>
      <c r="E36" s="31"/>
      <c r="F36" s="31"/>
      <c r="G36" s="68"/>
      <c r="H36" s="68"/>
      <c r="I36" s="69"/>
      <c r="J36" s="71"/>
    </row>
    <row r="37" spans="2:10" x14ac:dyDescent="0.15">
      <c r="B37" s="60"/>
      <c r="C37" s="107"/>
      <c r="D37" s="63">
        <v>15</v>
      </c>
      <c r="E37" s="31"/>
      <c r="F37" s="31"/>
      <c r="G37" s="68"/>
      <c r="H37" s="68"/>
      <c r="I37" s="69"/>
      <c r="J37" s="72"/>
    </row>
    <row r="38" spans="2:10" ht="18" customHeight="1" x14ac:dyDescent="0.15">
      <c r="B38" s="60"/>
      <c r="C38" s="107"/>
      <c r="D38" s="63"/>
      <c r="E38" s="31"/>
      <c r="F38" s="31"/>
      <c r="G38" s="68"/>
      <c r="H38" s="68"/>
      <c r="I38" s="69"/>
      <c r="J38" s="71"/>
    </row>
    <row r="39" spans="2:10" x14ac:dyDescent="0.15">
      <c r="B39" s="60"/>
      <c r="C39" s="107"/>
      <c r="D39" s="63">
        <v>16</v>
      </c>
      <c r="E39" s="31"/>
      <c r="F39" s="31"/>
      <c r="G39" s="68"/>
      <c r="H39" s="68"/>
      <c r="I39" s="69"/>
      <c r="J39" s="72"/>
    </row>
    <row r="40" spans="2:10" ht="18" customHeight="1" x14ac:dyDescent="0.15">
      <c r="B40" s="60"/>
      <c r="C40" s="107"/>
      <c r="D40" s="63"/>
      <c r="E40" s="31"/>
      <c r="F40" s="31"/>
      <c r="G40" s="68"/>
      <c r="H40" s="68"/>
      <c r="I40" s="69"/>
      <c r="J40" s="71"/>
    </row>
    <row r="41" spans="2:10" x14ac:dyDescent="0.15">
      <c r="B41" s="60"/>
      <c r="C41" s="107"/>
      <c r="D41" s="63">
        <v>17</v>
      </c>
      <c r="E41" s="31"/>
      <c r="F41" s="31"/>
      <c r="G41" s="68"/>
      <c r="H41" s="68"/>
      <c r="I41" s="69"/>
      <c r="J41" s="72"/>
    </row>
    <row r="42" spans="2:10" ht="18" customHeight="1" x14ac:dyDescent="0.15">
      <c r="B42" s="79"/>
      <c r="C42" s="108"/>
      <c r="D42" s="74"/>
      <c r="E42" s="33"/>
      <c r="F42" s="33"/>
      <c r="G42" s="76"/>
      <c r="H42" s="76"/>
      <c r="I42" s="77"/>
      <c r="J42" s="78"/>
    </row>
    <row r="45" spans="2:10" x14ac:dyDescent="0.15">
      <c r="J45" s="7"/>
    </row>
  </sheetData>
  <mergeCells count="98">
    <mergeCell ref="J39:J40"/>
    <mergeCell ref="D41:D42"/>
    <mergeCell ref="G41:G42"/>
    <mergeCell ref="H41:I42"/>
    <mergeCell ref="J41:J42"/>
    <mergeCell ref="J35:J36"/>
    <mergeCell ref="D37:D38"/>
    <mergeCell ref="G37:G38"/>
    <mergeCell ref="H37:I38"/>
    <mergeCell ref="J37:J38"/>
    <mergeCell ref="J31:J32"/>
    <mergeCell ref="D33:D34"/>
    <mergeCell ref="G33:G34"/>
    <mergeCell ref="H33:I34"/>
    <mergeCell ref="J33:J34"/>
    <mergeCell ref="B31:B42"/>
    <mergeCell ref="C31:C42"/>
    <mergeCell ref="D31:D32"/>
    <mergeCell ref="G31:G32"/>
    <mergeCell ref="H31:I32"/>
    <mergeCell ref="D35:D36"/>
    <mergeCell ref="G35:G36"/>
    <mergeCell ref="H35:I36"/>
    <mergeCell ref="D39:D40"/>
    <mergeCell ref="G39:G40"/>
    <mergeCell ref="H39:I40"/>
    <mergeCell ref="H27:I28"/>
    <mergeCell ref="J27:J28"/>
    <mergeCell ref="B29:B30"/>
    <mergeCell ref="C29:C30"/>
    <mergeCell ref="D29:D30"/>
    <mergeCell ref="G29:G30"/>
    <mergeCell ref="H29:I30"/>
    <mergeCell ref="J29:J30"/>
    <mergeCell ref="H21:I22"/>
    <mergeCell ref="J21:J22"/>
    <mergeCell ref="B23:B28"/>
    <mergeCell ref="C23:C24"/>
    <mergeCell ref="D23:D24"/>
    <mergeCell ref="G23:G24"/>
    <mergeCell ref="H23:I24"/>
    <mergeCell ref="J23:J24"/>
    <mergeCell ref="C25:C26"/>
    <mergeCell ref="D25:D26"/>
    <mergeCell ref="G25:G26"/>
    <mergeCell ref="H25:I26"/>
    <mergeCell ref="J25:J26"/>
    <mergeCell ref="C27:C28"/>
    <mergeCell ref="D27:D28"/>
    <mergeCell ref="G27:G28"/>
    <mergeCell ref="J17:J18"/>
    <mergeCell ref="C19:C20"/>
    <mergeCell ref="D19:D20"/>
    <mergeCell ref="G19:G20"/>
    <mergeCell ref="H19:I20"/>
    <mergeCell ref="J19:J20"/>
    <mergeCell ref="J13:J14"/>
    <mergeCell ref="C15:C16"/>
    <mergeCell ref="D15:D16"/>
    <mergeCell ref="G15:G16"/>
    <mergeCell ref="H15:I16"/>
    <mergeCell ref="J15:J16"/>
    <mergeCell ref="J9:J10"/>
    <mergeCell ref="C11:C12"/>
    <mergeCell ref="D11:D12"/>
    <mergeCell ref="G11:G12"/>
    <mergeCell ref="H11:I12"/>
    <mergeCell ref="J11:J12"/>
    <mergeCell ref="B9:B22"/>
    <mergeCell ref="C9:C10"/>
    <mergeCell ref="D9:D10"/>
    <mergeCell ref="G9:G10"/>
    <mergeCell ref="H9:I10"/>
    <mergeCell ref="C13:C14"/>
    <mergeCell ref="D13:D14"/>
    <mergeCell ref="G13:G14"/>
    <mergeCell ref="H13:I14"/>
    <mergeCell ref="C17:C18"/>
    <mergeCell ref="D17:D18"/>
    <mergeCell ref="G17:G18"/>
    <mergeCell ref="H17:I18"/>
    <mergeCell ref="C21:C22"/>
    <mergeCell ref="D21:D22"/>
    <mergeCell ref="G21:G22"/>
    <mergeCell ref="B7:B8"/>
    <mergeCell ref="C7:C8"/>
    <mergeCell ref="D7:D8"/>
    <mergeCell ref="E7:F7"/>
    <mergeCell ref="G7:G8"/>
    <mergeCell ref="E2:H2"/>
    <mergeCell ref="E3:H3"/>
    <mergeCell ref="D5:F5"/>
    <mergeCell ref="G5:H5"/>
    <mergeCell ref="J5:J8"/>
    <mergeCell ref="C6:E6"/>
    <mergeCell ref="F6:G6"/>
    <mergeCell ref="H6:I6"/>
    <mergeCell ref="H7:I8"/>
  </mergeCells>
  <phoneticPr fontId="6"/>
  <dataValidations count="1">
    <dataValidation type="list" allowBlank="1" showInputMessage="1" showErrorMessage="1" sqref="J9:J42" xr:uid="{00000000-0002-0000-0300-000000000000}">
      <formula1>$J$45</formula1>
    </dataValidation>
  </dataValidations>
  <pageMargins left="0.7" right="0.26" top="0.75" bottom="0.75" header="0.3" footer="0.3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FFFF"/>
  </sheetPr>
  <dimension ref="B2:AE42"/>
  <sheetViews>
    <sheetView view="pageBreakPreview" zoomScaleNormal="100" zoomScaleSheetLayoutView="100" workbookViewId="0">
      <selection activeCell="D5" sqref="D5:F5"/>
    </sheetView>
  </sheetViews>
  <sheetFormatPr defaultRowHeight="13.5" x14ac:dyDescent="0.15"/>
  <cols>
    <col min="2" max="2" width="11.75" customWidth="1"/>
    <col min="3" max="3" width="12.375" customWidth="1"/>
    <col min="4" max="4" width="4.125" customWidth="1"/>
    <col min="5" max="6" width="12.625" customWidth="1"/>
    <col min="7" max="7" width="5" customWidth="1"/>
    <col min="8" max="8" width="31.875" customWidth="1"/>
    <col min="9" max="9" width="5.25" customWidth="1"/>
    <col min="11" max="11" width="15.25" hidden="1" customWidth="1"/>
    <col min="12" max="12" width="14.25" hidden="1" customWidth="1"/>
    <col min="13" max="14" width="15.875" hidden="1" customWidth="1"/>
    <col min="15" max="16" width="4.125" hidden="1" customWidth="1"/>
    <col min="17" max="17" width="8.125" hidden="1" customWidth="1"/>
    <col min="18" max="18" width="6.625" hidden="1" customWidth="1"/>
    <col min="19" max="19" width="17.625" hidden="1" customWidth="1"/>
    <col min="20" max="20" width="9" hidden="1" customWidth="1"/>
    <col min="21" max="21" width="11.875" hidden="1" customWidth="1"/>
    <col min="22" max="22" width="8.625" hidden="1" customWidth="1"/>
    <col min="23" max="23" width="11.625" hidden="1" customWidth="1"/>
    <col min="24" max="25" width="3.625" hidden="1" customWidth="1"/>
    <col min="26" max="31" width="13.375" hidden="1" customWidth="1"/>
  </cols>
  <sheetData>
    <row r="2" spans="2:31" ht="18.75" customHeight="1" x14ac:dyDescent="0.15">
      <c r="E2" s="34" t="s">
        <v>245</v>
      </c>
      <c r="F2" s="35"/>
      <c r="G2" s="35"/>
      <c r="H2" s="35"/>
    </row>
    <row r="3" spans="2:31" ht="18.75" customHeight="1" x14ac:dyDescent="0.15">
      <c r="E3" s="34" t="s">
        <v>44</v>
      </c>
      <c r="F3" s="35"/>
      <c r="G3" s="35"/>
      <c r="H3" s="35"/>
    </row>
    <row r="4" spans="2:31" ht="22.5" customHeight="1" x14ac:dyDescent="0.15">
      <c r="B4" s="8" t="s">
        <v>133</v>
      </c>
      <c r="C4" s="17"/>
      <c r="D4" s="11"/>
    </row>
    <row r="5" spans="2:31" ht="22.5" customHeight="1" x14ac:dyDescent="0.15">
      <c r="B5" s="28" t="s">
        <v>17</v>
      </c>
      <c r="C5" s="10" t="str">
        <f>IF(C4="","",VLOOKUP($C$4,校区一覧!A2:C22,3,0))</f>
        <v/>
      </c>
      <c r="D5" s="36" t="s">
        <v>246</v>
      </c>
      <c r="E5" s="37"/>
      <c r="F5" s="38"/>
      <c r="G5" s="47"/>
      <c r="H5" s="104"/>
      <c r="I5" s="5" t="s">
        <v>18</v>
      </c>
    </row>
    <row r="6" spans="2:31" ht="22.5" customHeight="1" x14ac:dyDescent="0.15">
      <c r="B6" s="28" t="s">
        <v>19</v>
      </c>
      <c r="C6" s="47"/>
      <c r="D6" s="104"/>
      <c r="E6" s="44"/>
      <c r="F6" s="46" t="s">
        <v>20</v>
      </c>
      <c r="G6" s="36"/>
      <c r="H6" s="39"/>
      <c r="I6" s="45"/>
      <c r="K6" s="7" t="s">
        <v>132</v>
      </c>
      <c r="L6" t="s">
        <v>159</v>
      </c>
      <c r="M6" t="s">
        <v>160</v>
      </c>
      <c r="N6" t="s">
        <v>161</v>
      </c>
      <c r="O6" t="s">
        <v>162</v>
      </c>
      <c r="P6" t="s">
        <v>163</v>
      </c>
      <c r="Q6" t="s">
        <v>164</v>
      </c>
      <c r="R6" t="s">
        <v>165</v>
      </c>
      <c r="S6" t="s">
        <v>166</v>
      </c>
      <c r="V6" t="s">
        <v>159</v>
      </c>
      <c r="W6" t="s">
        <v>160</v>
      </c>
      <c r="X6" t="s">
        <v>161</v>
      </c>
      <c r="Y6" t="s">
        <v>167</v>
      </c>
      <c r="Z6" t="s">
        <v>166</v>
      </c>
      <c r="AA6" t="s">
        <v>168</v>
      </c>
      <c r="AB6" t="s">
        <v>169</v>
      </c>
      <c r="AC6" t="s">
        <v>170</v>
      </c>
      <c r="AD6" t="s">
        <v>171</v>
      </c>
      <c r="AE6" t="s">
        <v>172</v>
      </c>
    </row>
    <row r="7" spans="2:31" x14ac:dyDescent="0.15">
      <c r="B7" s="48" t="s">
        <v>15</v>
      </c>
      <c r="C7" s="50" t="s">
        <v>1</v>
      </c>
      <c r="D7" s="50" t="s">
        <v>135</v>
      </c>
      <c r="E7" s="52" t="s">
        <v>173</v>
      </c>
      <c r="F7" s="53"/>
      <c r="G7" s="50" t="s">
        <v>229</v>
      </c>
      <c r="H7" s="54" t="s">
        <v>7</v>
      </c>
      <c r="I7" s="55"/>
      <c r="K7" s="13" t="s">
        <v>230</v>
      </c>
      <c r="L7" t="str">
        <f>IF(E10="","",433100000+R7)</f>
        <v/>
      </c>
      <c r="M7" t="str">
        <f>IF(E10="","",E10&amp;"　"&amp;F10&amp;"("&amp;G9&amp;")")</f>
        <v/>
      </c>
      <c r="N7" t="str">
        <f>IF(E9="","",ASC(E9)&amp;" "&amp;ASC(F9))</f>
        <v/>
      </c>
      <c r="O7" t="str">
        <f>IF(E10="","",1)</f>
        <v/>
      </c>
      <c r="P7" t="str">
        <f>IF(E10="","",44)</f>
        <v/>
      </c>
      <c r="Q7" t="str">
        <f>IF(E10="","",VLOOKUP($C$4,#REF!,2,0))</f>
        <v/>
      </c>
      <c r="R7" t="str">
        <f>IF(E10="","",$C$4*100+D9)</f>
        <v/>
      </c>
      <c r="S7" t="str">
        <f>IF(E10="","",VLOOKUP(K7,[1]種目コード!$A$2:$B$48,2,0))</f>
        <v/>
      </c>
      <c r="U7" t="s">
        <v>231</v>
      </c>
      <c r="V7" t="str">
        <f>IF(E14="","",VLOOKUP($C$4,#REF!,2,0))</f>
        <v/>
      </c>
      <c r="W7" t="str">
        <f>IF(E14="","",VLOOKUP($C$4,#REF!,3,0))</f>
        <v/>
      </c>
      <c r="Z7" t="str">
        <f>IF(E14="","",L10)</f>
        <v/>
      </c>
      <c r="AA7" t="str">
        <f>IF(E16="","",L11)</f>
        <v/>
      </c>
      <c r="AB7" t="str">
        <f>IF(E18="","",L12)</f>
        <v/>
      </c>
      <c r="AC7" t="str">
        <f>IF(E20="","",L13)</f>
        <v/>
      </c>
      <c r="AD7" t="str">
        <f>IF(E22="","",L14)</f>
        <v/>
      </c>
      <c r="AE7" t="str">
        <f>IF(E24="","",L15)</f>
        <v/>
      </c>
    </row>
    <row r="8" spans="2:31" x14ac:dyDescent="0.15">
      <c r="B8" s="49"/>
      <c r="C8" s="51"/>
      <c r="D8" s="51"/>
      <c r="E8" s="2" t="s">
        <v>8</v>
      </c>
      <c r="F8" s="27" t="s">
        <v>9</v>
      </c>
      <c r="G8" s="51"/>
      <c r="H8" s="74"/>
      <c r="I8" s="106"/>
      <c r="K8" s="13" t="s">
        <v>232</v>
      </c>
      <c r="L8" t="str">
        <f>IF(E12="","",433100000+R8)</f>
        <v/>
      </c>
      <c r="M8" t="str">
        <f>IF(E12="","",E12&amp;"　"&amp;F12&amp;"("&amp;G11&amp;")")</f>
        <v/>
      </c>
      <c r="N8" t="str">
        <f>IF(E11="","",ASC(E11)&amp;" "&amp;ASC(F11))</f>
        <v/>
      </c>
      <c r="O8" t="str">
        <f>IF(E12="","",1)</f>
        <v/>
      </c>
      <c r="P8" t="str">
        <f>IF(E12="","",44)</f>
        <v/>
      </c>
      <c r="Q8" t="str">
        <f>IF(E12="","",VLOOKUP($C$4,#REF!,2,0))</f>
        <v/>
      </c>
      <c r="R8" t="str">
        <f>IF(E12="","",$C$4*100+D11)</f>
        <v/>
      </c>
      <c r="S8" t="str">
        <f>IF(E12="","",VLOOKUP(K8,[1]種目コード!$A$2:$B$48,2,0))</f>
        <v/>
      </c>
      <c r="U8" t="s">
        <v>233</v>
      </c>
      <c r="V8" t="str">
        <f>IF(E32="","",VLOOKUP($C$4,#REF!,2,0))</f>
        <v/>
      </c>
      <c r="W8" t="str">
        <f>IF(E32="","",VLOOKUP($C$4,#REF!,3,0))</f>
        <v/>
      </c>
      <c r="Z8" t="str">
        <f>IF(E32="","",L18)</f>
        <v/>
      </c>
      <c r="AA8" t="str">
        <f>IF(F34="","",L19)</f>
        <v/>
      </c>
      <c r="AB8" t="str">
        <f>IF(E36="","",L20)</f>
        <v/>
      </c>
      <c r="AC8" t="str">
        <f>IF(E38="","",L21)</f>
        <v/>
      </c>
      <c r="AD8" t="str">
        <f>IF(E40="","",L22)</f>
        <v/>
      </c>
      <c r="AE8" t="str">
        <f>IF(E42="","",L23)</f>
        <v/>
      </c>
    </row>
    <row r="9" spans="2:31" x14ac:dyDescent="0.15">
      <c r="B9" s="58" t="s">
        <v>234</v>
      </c>
      <c r="C9" s="61" t="s">
        <v>194</v>
      </c>
      <c r="D9" s="50">
        <v>34</v>
      </c>
      <c r="E9" s="30"/>
      <c r="F9" s="30"/>
      <c r="G9" s="109"/>
      <c r="H9" s="66"/>
      <c r="I9" s="67"/>
      <c r="K9" s="13" t="s">
        <v>235</v>
      </c>
      <c r="L9" t="str">
        <f>IF(E14="","",433100000+R9)</f>
        <v/>
      </c>
      <c r="M9" t="str">
        <f>IF(E14="","",E14&amp;"　"&amp;F14&amp;"("&amp;G13&amp;")")</f>
        <v/>
      </c>
      <c r="N9" t="str">
        <f>IF(E13="","",ASC(E13)&amp;" "&amp;ASC(F13))</f>
        <v/>
      </c>
      <c r="O9" t="str">
        <f>IF(E14="","",1)</f>
        <v/>
      </c>
      <c r="P9" t="str">
        <f>IF(E14="","",44)</f>
        <v/>
      </c>
      <c r="Q9" t="str">
        <f>IF(E14="","",VLOOKUP($C$4,#REF!,2,0))</f>
        <v/>
      </c>
      <c r="R9" t="str">
        <f>IF(E14="","",$C$4*100+D13)</f>
        <v/>
      </c>
    </row>
    <row r="10" spans="2:31" ht="18" customHeight="1" x14ac:dyDescent="0.15">
      <c r="B10" s="60"/>
      <c r="C10" s="62"/>
      <c r="D10" s="101"/>
      <c r="E10" s="31"/>
      <c r="F10" s="31"/>
      <c r="G10" s="110"/>
      <c r="H10" s="68"/>
      <c r="I10" s="69"/>
      <c r="K10" s="13" t="s">
        <v>235</v>
      </c>
      <c r="L10" t="str">
        <f>IF(E16="","",433100000+R10)</f>
        <v/>
      </c>
      <c r="M10" t="str">
        <f>IF(E16="","",E16&amp;"　"&amp;F16&amp;"("&amp;G15&amp;")")</f>
        <v/>
      </c>
      <c r="N10" t="str">
        <f>IF(E15="","",ASC(E15)&amp;" "&amp;ASC(F15))</f>
        <v/>
      </c>
      <c r="O10" t="str">
        <f>IF(E16="","",1)</f>
        <v/>
      </c>
      <c r="P10" t="str">
        <f>IF(E16="","",44)</f>
        <v/>
      </c>
      <c r="Q10" t="str">
        <f>IF(E16="","",VLOOKUP($C$4,#REF!,2,0))</f>
        <v/>
      </c>
      <c r="R10" t="str">
        <f>IF(E16="","",$C$4*100+D15)</f>
        <v/>
      </c>
    </row>
    <row r="11" spans="2:31" x14ac:dyDescent="0.15">
      <c r="B11" s="60"/>
      <c r="C11" s="62" t="s">
        <v>236</v>
      </c>
      <c r="D11" s="63">
        <v>35</v>
      </c>
      <c r="E11" s="31"/>
      <c r="F11" s="31"/>
      <c r="G11" s="110"/>
      <c r="H11" s="68"/>
      <c r="I11" s="69"/>
      <c r="K11" s="13" t="s">
        <v>235</v>
      </c>
      <c r="L11" t="str">
        <f>IF(E18="","",433100000+R11)</f>
        <v/>
      </c>
      <c r="M11" t="str">
        <f>IF(E18="","",E18&amp;"　"&amp;F18&amp;"("&amp;G17&amp;")")</f>
        <v/>
      </c>
      <c r="N11" t="str">
        <f>IF(E17="","",ASC(E17)&amp;" "&amp;ASC(F17))</f>
        <v/>
      </c>
      <c r="O11" t="str">
        <f>IF(E18="","",1)</f>
        <v/>
      </c>
      <c r="P11" t="str">
        <f>IF(E18="","",44)</f>
        <v/>
      </c>
      <c r="Q11" t="str">
        <f>IF(E18="","",VLOOKUP($C$4,#REF!,2,0))</f>
        <v/>
      </c>
      <c r="R11" t="str">
        <f>IF(E18="","",$C$4*100+D17)</f>
        <v/>
      </c>
    </row>
    <row r="12" spans="2:31" ht="18" customHeight="1" x14ac:dyDescent="0.15">
      <c r="B12" s="60"/>
      <c r="C12" s="62"/>
      <c r="D12" s="63"/>
      <c r="E12" s="31"/>
      <c r="F12" s="31"/>
      <c r="G12" s="110"/>
      <c r="H12" s="68"/>
      <c r="I12" s="69"/>
      <c r="K12" s="13" t="s">
        <v>235</v>
      </c>
      <c r="L12" t="str">
        <f>IF(E20="","",433100000+R12)</f>
        <v/>
      </c>
      <c r="M12" t="str">
        <f>IF(E20="","",E20&amp;"　"&amp;F20&amp;"("&amp;G19&amp;")")</f>
        <v/>
      </c>
      <c r="N12" t="str">
        <f>IF(E19="","",ASC(E19)&amp;" "&amp;ASC(F19))</f>
        <v/>
      </c>
      <c r="O12" t="str">
        <f>IF(E20="","",1)</f>
        <v/>
      </c>
      <c r="P12" t="str">
        <f>IF(E20="","",44)</f>
        <v/>
      </c>
      <c r="Q12" t="str">
        <f>IF(E20="","",VLOOKUP($C$4,#REF!,2,0))</f>
        <v/>
      </c>
      <c r="R12" t="str">
        <f>IF(E20="","",$C$4*100+D19)</f>
        <v/>
      </c>
    </row>
    <row r="13" spans="2:31" x14ac:dyDescent="0.15">
      <c r="B13" s="60"/>
      <c r="C13" s="62" t="s">
        <v>228</v>
      </c>
      <c r="D13" s="63">
        <v>36</v>
      </c>
      <c r="E13" s="31"/>
      <c r="F13" s="31"/>
      <c r="G13" s="111"/>
      <c r="H13" s="68"/>
      <c r="I13" s="69"/>
      <c r="K13" s="13" t="s">
        <v>235</v>
      </c>
      <c r="L13" t="str">
        <f>IF(E22="","",433100000+R13)</f>
        <v/>
      </c>
      <c r="M13" t="str">
        <f>IF(E22="","",E22&amp;"　"&amp;F22&amp;"("&amp;G21&amp;")")</f>
        <v/>
      </c>
      <c r="N13" t="str">
        <f>IF(E21="","",ASC(E21)&amp;" "&amp;ASC(F21))</f>
        <v/>
      </c>
      <c r="O13" t="str">
        <f>IF(E22="","",1)</f>
        <v/>
      </c>
      <c r="P13" t="str">
        <f>IF(E22="","",44)</f>
        <v/>
      </c>
      <c r="Q13" t="str">
        <f>IF(E22="","",VLOOKUP($C$4,#REF!,2,0))</f>
        <v/>
      </c>
      <c r="R13" t="str">
        <f>IF(E22="","",$C$4*100+D21)</f>
        <v/>
      </c>
    </row>
    <row r="14" spans="2:31" ht="18" customHeight="1" x14ac:dyDescent="0.15">
      <c r="B14" s="60"/>
      <c r="C14" s="62"/>
      <c r="D14" s="63"/>
      <c r="E14" s="31"/>
      <c r="F14" s="31"/>
      <c r="G14" s="110"/>
      <c r="H14" s="68"/>
      <c r="I14" s="69"/>
      <c r="K14" s="13" t="s">
        <v>235</v>
      </c>
      <c r="L14" t="str">
        <f>IF(E24="","",433100000+R14)</f>
        <v/>
      </c>
      <c r="M14" t="str">
        <f>IF(E24="","",E24&amp;"　"&amp;F24&amp;"("&amp;G23&amp;")")</f>
        <v/>
      </c>
      <c r="N14" t="str">
        <f>IF(E23="","",ASC(E23)&amp;" "&amp;ASC(F23))</f>
        <v/>
      </c>
      <c r="O14" t="str">
        <f>IF(E24="","",1)</f>
        <v/>
      </c>
      <c r="P14" t="str">
        <f>IF(E24="","",44)</f>
        <v/>
      </c>
      <c r="Q14" t="str">
        <f>IF(E24="","",VLOOKUP($C$4,#REF!,2,0))</f>
        <v/>
      </c>
      <c r="R14" t="str">
        <f>IF(E24="","",$C$4*100+D23)</f>
        <v/>
      </c>
    </row>
    <row r="15" spans="2:31" x14ac:dyDescent="0.15">
      <c r="B15" s="60"/>
      <c r="C15" s="62"/>
      <c r="D15" s="63">
        <v>37</v>
      </c>
      <c r="E15" s="31"/>
      <c r="F15" s="31"/>
      <c r="G15" s="110"/>
      <c r="H15" s="68"/>
      <c r="I15" s="69"/>
      <c r="K15" s="13" t="s">
        <v>237</v>
      </c>
      <c r="L15" t="str">
        <f>IF(E26="","",433100000+R15)</f>
        <v/>
      </c>
      <c r="M15" t="str">
        <f>IF(E26="","",E26&amp;"　"&amp;F26&amp;"("&amp;G25&amp;")")</f>
        <v/>
      </c>
      <c r="N15" t="str">
        <f>IF(E25="","",ASC(E25)&amp;" "&amp;ASC(F25))</f>
        <v/>
      </c>
      <c r="O15" t="str">
        <f>IF(E26="","",1)</f>
        <v/>
      </c>
      <c r="P15" t="str">
        <f>IF(E26="","",44)</f>
        <v/>
      </c>
      <c r="Q15" t="str">
        <f>IF(E26="","",VLOOKUP($C$4,#REF!,2,0))</f>
        <v/>
      </c>
      <c r="R15" t="str">
        <f>IF(E26="","",$C$4*100+D25)</f>
        <v/>
      </c>
      <c r="S15" t="str">
        <f>IF(E18="","",VLOOKUP(K15,[1]種目コード!$A$2:$B$48,2,0))</f>
        <v/>
      </c>
    </row>
    <row r="16" spans="2:31" ht="18" customHeight="1" x14ac:dyDescent="0.15">
      <c r="B16" s="60"/>
      <c r="C16" s="62"/>
      <c r="D16" s="63"/>
      <c r="E16" s="31"/>
      <c r="F16" s="31"/>
      <c r="G16" s="110"/>
      <c r="H16" s="68"/>
      <c r="I16" s="69"/>
      <c r="K16" s="13" t="s">
        <v>238</v>
      </c>
      <c r="L16" t="str">
        <f>IF(E28="","",433100000+R16)</f>
        <v/>
      </c>
      <c r="M16" t="str">
        <f>IF(E28="","",E28&amp;"　"&amp;F28&amp;"("&amp;G27&amp;")")</f>
        <v/>
      </c>
      <c r="N16" t="str">
        <f>IF(E27="","",ASC(E27)&amp;" "&amp;ASC(F27))</f>
        <v/>
      </c>
      <c r="O16" t="str">
        <f>IF(E28="","",1)</f>
        <v/>
      </c>
      <c r="P16" t="str">
        <f>IF(E28="","",44)</f>
        <v/>
      </c>
      <c r="Q16" t="str">
        <f>IF(E28="","",VLOOKUP($C$4,#REF!,2,0))</f>
        <v/>
      </c>
      <c r="R16" t="str">
        <f>IF(E28="","",$C$4*100+D27)</f>
        <v/>
      </c>
      <c r="S16" t="str">
        <f>IF(E19="","",VLOOKUP(K16,[1]種目コード!$A$2:$B$48,2,0))</f>
        <v/>
      </c>
    </row>
    <row r="17" spans="2:19" x14ac:dyDescent="0.15">
      <c r="B17" s="60"/>
      <c r="C17" s="62"/>
      <c r="D17" s="63">
        <v>38</v>
      </c>
      <c r="E17" s="31"/>
      <c r="F17" s="31"/>
      <c r="G17" s="110"/>
      <c r="H17" s="68"/>
      <c r="I17" s="69"/>
      <c r="K17" s="13" t="s">
        <v>239</v>
      </c>
      <c r="L17" t="str">
        <f>IF(E30="","",433100000+R17)</f>
        <v/>
      </c>
      <c r="M17" t="str">
        <f>IF(E30="","",E30&amp;"　"&amp;F30&amp;"("&amp;G29&amp;")")</f>
        <v/>
      </c>
      <c r="N17" t="str">
        <f>IF(E29="","",ASC(E29)&amp;" "&amp;ASC(F29))</f>
        <v/>
      </c>
      <c r="O17" t="str">
        <f>IF(E30="","",1)</f>
        <v/>
      </c>
      <c r="P17" t="str">
        <f>IF(E30="","",44)</f>
        <v/>
      </c>
      <c r="Q17" t="str">
        <f>IF(E30="","",VLOOKUP($C$4,#REF!,2,0))</f>
        <v/>
      </c>
      <c r="R17" t="str">
        <f>IF(E30="","",$C$4*100+D29)</f>
        <v/>
      </c>
      <c r="S17" t="str">
        <f>IF(E20="","",VLOOKUP(K17,[1]種目コード!$A$2:$B$48,2,0))</f>
        <v/>
      </c>
    </row>
    <row r="18" spans="2:19" ht="18" customHeight="1" x14ac:dyDescent="0.15">
      <c r="B18" s="60"/>
      <c r="C18" s="62"/>
      <c r="D18" s="63"/>
      <c r="E18" s="31"/>
      <c r="F18" s="31"/>
      <c r="G18" s="110"/>
      <c r="H18" s="68"/>
      <c r="I18" s="69"/>
      <c r="K18" s="13" t="s">
        <v>240</v>
      </c>
      <c r="L18" t="str">
        <f>IF(E32="","",433100000+R18)</f>
        <v/>
      </c>
      <c r="M18" t="str">
        <f>IF(E32="","",E32&amp;"　"&amp;F32&amp;"("&amp;G31&amp;")")</f>
        <v/>
      </c>
      <c r="N18" t="str">
        <f>IF(E31="","",ASC(E31)&amp;" "&amp;ASC(F31))</f>
        <v/>
      </c>
      <c r="O18" t="str">
        <f>IF(E32="","",1)</f>
        <v/>
      </c>
      <c r="P18" t="str">
        <f>IF(E32="","",44)</f>
        <v/>
      </c>
      <c r="Q18" t="str">
        <f>IF(E32="","",VLOOKUP($C$4,#REF!,2,0))</f>
        <v/>
      </c>
      <c r="R18" t="str">
        <f>IF(E32="","",$C$4*100+D31)</f>
        <v/>
      </c>
    </row>
    <row r="19" spans="2:19" x14ac:dyDescent="0.15">
      <c r="B19" s="60"/>
      <c r="C19" s="62"/>
      <c r="D19" s="63">
        <v>39</v>
      </c>
      <c r="E19" s="31"/>
      <c r="F19" s="31"/>
      <c r="G19" s="110"/>
      <c r="H19" s="68"/>
      <c r="I19" s="69"/>
      <c r="K19" s="13" t="s">
        <v>240</v>
      </c>
      <c r="L19" t="str">
        <f>IF(E34="","",433100000+R19)</f>
        <v/>
      </c>
      <c r="M19" t="str">
        <f>IF(E34="","",E34&amp;"　"&amp;F34&amp;"("&amp;G33&amp;")")</f>
        <v/>
      </c>
      <c r="N19" t="str">
        <f>IF(E33="","",ASC(E33)&amp;" "&amp;ASC(F33))</f>
        <v/>
      </c>
      <c r="O19" t="str">
        <f>IF(E34="","",1)</f>
        <v/>
      </c>
      <c r="P19" t="str">
        <f>IF(E34="","",44)</f>
        <v/>
      </c>
      <c r="Q19" t="str">
        <f>IF(E34="","",VLOOKUP($C$4,#REF!,2,0))</f>
        <v/>
      </c>
      <c r="R19" t="str">
        <f>IF(E34="","",$C$4*100+D33)</f>
        <v/>
      </c>
    </row>
    <row r="20" spans="2:19" ht="18" customHeight="1" x14ac:dyDescent="0.15">
      <c r="B20" s="60"/>
      <c r="C20" s="62"/>
      <c r="D20" s="63"/>
      <c r="E20" s="31"/>
      <c r="F20" s="31"/>
      <c r="G20" s="110"/>
      <c r="H20" s="68"/>
      <c r="I20" s="69"/>
      <c r="K20" s="13" t="s">
        <v>240</v>
      </c>
      <c r="L20" t="str">
        <f>IF(E36="","",433100000+R20)</f>
        <v/>
      </c>
      <c r="M20" t="str">
        <f>IF(E36="","",E36&amp;"　"&amp;F36&amp;"("&amp;G35&amp;")")</f>
        <v/>
      </c>
      <c r="N20" t="str">
        <f>IF(E35="","",ASC(E35)&amp;" "&amp;ASC(F35))</f>
        <v/>
      </c>
      <c r="O20" t="str">
        <f>IF(E36="","",1)</f>
        <v/>
      </c>
      <c r="P20" t="str">
        <f>IF(E36="","",44)</f>
        <v/>
      </c>
      <c r="Q20" t="str">
        <f>IF(E36="","",VLOOKUP($C$4,#REF!,2,0))</f>
        <v/>
      </c>
      <c r="R20" t="str">
        <f>IF(E36="","",$C$4*100+D35)</f>
        <v/>
      </c>
    </row>
    <row r="21" spans="2:19" x14ac:dyDescent="0.15">
      <c r="B21" s="60"/>
      <c r="C21" s="62"/>
      <c r="D21" s="63">
        <v>40</v>
      </c>
      <c r="E21" s="31"/>
      <c r="F21" s="31"/>
      <c r="G21" s="110"/>
      <c r="H21" s="68"/>
      <c r="I21" s="69"/>
      <c r="K21" s="13" t="s">
        <v>240</v>
      </c>
      <c r="L21" t="str">
        <f>IF(E38="","",433100000+R21)</f>
        <v/>
      </c>
      <c r="M21" t="str">
        <f>IF(E38="","",E38&amp;"　"&amp;F38&amp;"("&amp;G37&amp;")")</f>
        <v/>
      </c>
      <c r="N21" t="str">
        <f>IF(E37="","",ASC(E37)&amp;" "&amp;ASC(F37))</f>
        <v/>
      </c>
      <c r="O21" t="str">
        <f>IF(E38="","",1)</f>
        <v/>
      </c>
      <c r="P21" t="str">
        <f>IF(E38="","",44)</f>
        <v/>
      </c>
      <c r="Q21" t="str">
        <f>IF(E38="","",VLOOKUP($C$4,#REF!,2,0))</f>
        <v/>
      </c>
      <c r="R21" t="str">
        <f>IF(E38="","",$C$4*100+D37)</f>
        <v/>
      </c>
    </row>
    <row r="22" spans="2:19" ht="18" customHeight="1" x14ac:dyDescent="0.15">
      <c r="B22" s="60"/>
      <c r="C22" s="62"/>
      <c r="D22" s="63"/>
      <c r="E22" s="31"/>
      <c r="F22" s="31"/>
      <c r="G22" s="110"/>
      <c r="H22" s="68"/>
      <c r="I22" s="69"/>
      <c r="K22" s="13" t="s">
        <v>240</v>
      </c>
      <c r="L22" t="str">
        <f>IF(E40="","",433100000+R22)</f>
        <v/>
      </c>
      <c r="M22" t="str">
        <f>IF(E40="","",E40&amp;"　"&amp;F40&amp;"("&amp;G39&amp;")")</f>
        <v/>
      </c>
      <c r="N22" t="str">
        <f>IF(E39="","",ASC(E39)&amp;" "&amp;ASC(F39))</f>
        <v/>
      </c>
      <c r="O22" t="str">
        <f>IF(E40="","",1)</f>
        <v/>
      </c>
      <c r="P22" t="str">
        <f>IF(E40="","",44)</f>
        <v/>
      </c>
      <c r="Q22" t="str">
        <f>IF(E40="","",VLOOKUP($C$4,#REF!,2,0))</f>
        <v/>
      </c>
      <c r="R22" t="str">
        <f>IF(E40="","",$C$4*100+D39)</f>
        <v/>
      </c>
    </row>
    <row r="23" spans="2:19" x14ac:dyDescent="0.15">
      <c r="B23" s="60"/>
      <c r="C23" s="62"/>
      <c r="D23" s="63">
        <v>41</v>
      </c>
      <c r="E23" s="31"/>
      <c r="F23" s="31"/>
      <c r="G23" s="110"/>
      <c r="H23" s="68"/>
      <c r="I23" s="69"/>
      <c r="K23" s="13" t="s">
        <v>240</v>
      </c>
      <c r="L23" t="str">
        <f>IF(E42="","",433100000+R23)</f>
        <v/>
      </c>
      <c r="M23" t="str">
        <f>IF(E42="","",E42&amp;"　"&amp;F42&amp;"("&amp;G41&amp;")")</f>
        <v/>
      </c>
      <c r="N23" t="str">
        <f>IF(E41="","",ASC(E41)&amp;" "&amp;ASC(F41))</f>
        <v/>
      </c>
      <c r="O23" t="str">
        <f>IF(E42="","",1)</f>
        <v/>
      </c>
      <c r="P23" t="str">
        <f>IF(E42="","",44)</f>
        <v/>
      </c>
      <c r="Q23" t="str">
        <f>IF(E42="","",VLOOKUP($C$4,#REF!,2,0))</f>
        <v/>
      </c>
      <c r="R23" t="str">
        <f>IF(E42="","",$C$4*100+D41)</f>
        <v/>
      </c>
    </row>
    <row r="24" spans="2:19" ht="18" customHeight="1" x14ac:dyDescent="0.15">
      <c r="B24" s="79"/>
      <c r="C24" s="73"/>
      <c r="D24" s="63"/>
      <c r="E24" s="33"/>
      <c r="F24" s="33"/>
      <c r="G24" s="112"/>
      <c r="H24" s="76"/>
      <c r="I24" s="77"/>
      <c r="K24" s="13"/>
    </row>
    <row r="25" spans="2:19" x14ac:dyDescent="0.15">
      <c r="B25" s="59" t="s">
        <v>241</v>
      </c>
      <c r="C25" s="81" t="s">
        <v>194</v>
      </c>
      <c r="D25" s="54">
        <v>42</v>
      </c>
      <c r="E25" s="32"/>
      <c r="F25" s="32"/>
      <c r="G25" s="111"/>
      <c r="H25" s="92"/>
      <c r="I25" s="93"/>
      <c r="K25" s="13"/>
    </row>
    <row r="26" spans="2:19" ht="18" customHeight="1" x14ac:dyDescent="0.15">
      <c r="B26" s="60"/>
      <c r="C26" s="62"/>
      <c r="D26" s="63"/>
      <c r="E26" s="31"/>
      <c r="F26" s="31"/>
      <c r="G26" s="110"/>
      <c r="H26" s="68"/>
      <c r="I26" s="69"/>
      <c r="K26" s="12"/>
    </row>
    <row r="27" spans="2:19" x14ac:dyDescent="0.15">
      <c r="B27" s="60"/>
      <c r="C27" s="62" t="s">
        <v>176</v>
      </c>
      <c r="D27" s="63">
        <v>43</v>
      </c>
      <c r="E27" s="31"/>
      <c r="F27" s="31"/>
      <c r="G27" s="110"/>
      <c r="H27" s="68"/>
      <c r="I27" s="69"/>
      <c r="K27" s="12"/>
    </row>
    <row r="28" spans="2:19" ht="18" customHeight="1" x14ac:dyDescent="0.15">
      <c r="B28" s="60"/>
      <c r="C28" s="62"/>
      <c r="D28" s="63"/>
      <c r="E28" s="31"/>
      <c r="F28" s="31"/>
      <c r="G28" s="110"/>
      <c r="H28" s="68"/>
      <c r="I28" s="69"/>
      <c r="K28" s="12"/>
    </row>
    <row r="29" spans="2:19" x14ac:dyDescent="0.15">
      <c r="B29" s="60"/>
      <c r="C29" s="62" t="s">
        <v>181</v>
      </c>
      <c r="D29" s="63">
        <v>44</v>
      </c>
      <c r="E29" s="31"/>
      <c r="F29" s="31"/>
      <c r="G29" s="110"/>
      <c r="H29" s="68"/>
      <c r="I29" s="69"/>
      <c r="K29" s="12"/>
    </row>
    <row r="30" spans="2:19" ht="18" customHeight="1" x14ac:dyDescent="0.15">
      <c r="B30" s="60"/>
      <c r="C30" s="62"/>
      <c r="D30" s="63"/>
      <c r="E30" s="31"/>
      <c r="F30" s="31"/>
      <c r="G30" s="110"/>
      <c r="H30" s="68"/>
      <c r="I30" s="69"/>
      <c r="K30" s="12"/>
    </row>
    <row r="31" spans="2:19" x14ac:dyDescent="0.15">
      <c r="B31" s="60"/>
      <c r="C31" s="62" t="s">
        <v>228</v>
      </c>
      <c r="D31" s="63">
        <v>45</v>
      </c>
      <c r="E31" s="31"/>
      <c r="F31" s="31"/>
      <c r="G31" s="110"/>
      <c r="H31" s="68"/>
      <c r="I31" s="69"/>
      <c r="K31" s="12"/>
    </row>
    <row r="32" spans="2:19" ht="18" customHeight="1" x14ac:dyDescent="0.15">
      <c r="B32" s="60"/>
      <c r="C32" s="62"/>
      <c r="D32" s="63"/>
      <c r="E32" s="31"/>
      <c r="F32" s="31"/>
      <c r="G32" s="110"/>
      <c r="H32" s="68"/>
      <c r="I32" s="69"/>
      <c r="K32" s="12"/>
    </row>
    <row r="33" spans="2:11" x14ac:dyDescent="0.15">
      <c r="B33" s="60"/>
      <c r="C33" s="62"/>
      <c r="D33" s="63">
        <v>46</v>
      </c>
      <c r="E33" s="31"/>
      <c r="F33" s="31"/>
      <c r="G33" s="110"/>
      <c r="H33" s="68"/>
      <c r="I33" s="69"/>
      <c r="K33" s="12"/>
    </row>
    <row r="34" spans="2:11" ht="18" customHeight="1" x14ac:dyDescent="0.15">
      <c r="B34" s="60"/>
      <c r="C34" s="62"/>
      <c r="D34" s="63"/>
      <c r="E34" s="31"/>
      <c r="F34" s="31"/>
      <c r="G34" s="110"/>
      <c r="H34" s="68"/>
      <c r="I34" s="69"/>
    </row>
    <row r="35" spans="2:11" x14ac:dyDescent="0.15">
      <c r="B35" s="60"/>
      <c r="C35" s="62"/>
      <c r="D35" s="63">
        <v>47</v>
      </c>
      <c r="E35" s="31"/>
      <c r="F35" s="31"/>
      <c r="G35" s="110"/>
      <c r="H35" s="68"/>
      <c r="I35" s="69"/>
    </row>
    <row r="36" spans="2:11" ht="18" customHeight="1" x14ac:dyDescent="0.15">
      <c r="B36" s="60"/>
      <c r="C36" s="62"/>
      <c r="D36" s="63"/>
      <c r="E36" s="31"/>
      <c r="F36" s="31"/>
      <c r="G36" s="110"/>
      <c r="H36" s="68"/>
      <c r="I36" s="69"/>
    </row>
    <row r="37" spans="2:11" x14ac:dyDescent="0.15">
      <c r="B37" s="60"/>
      <c r="C37" s="62"/>
      <c r="D37" s="63">
        <v>48</v>
      </c>
      <c r="E37" s="31"/>
      <c r="F37" s="31"/>
      <c r="G37" s="110"/>
      <c r="H37" s="68"/>
      <c r="I37" s="69"/>
    </row>
    <row r="38" spans="2:11" x14ac:dyDescent="0.15">
      <c r="B38" s="60"/>
      <c r="C38" s="62"/>
      <c r="D38" s="63"/>
      <c r="E38" s="31"/>
      <c r="F38" s="31"/>
      <c r="G38" s="110"/>
      <c r="H38" s="68"/>
      <c r="I38" s="69"/>
    </row>
    <row r="39" spans="2:11" x14ac:dyDescent="0.15">
      <c r="B39" s="60"/>
      <c r="C39" s="62"/>
      <c r="D39" s="63">
        <v>49</v>
      </c>
      <c r="E39" s="31"/>
      <c r="F39" s="31"/>
      <c r="G39" s="110"/>
      <c r="H39" s="68"/>
      <c r="I39" s="69"/>
    </row>
    <row r="40" spans="2:11" ht="18" customHeight="1" x14ac:dyDescent="0.15">
      <c r="B40" s="60"/>
      <c r="C40" s="62"/>
      <c r="D40" s="63"/>
      <c r="E40" s="31"/>
      <c r="F40" s="31"/>
      <c r="G40" s="110"/>
      <c r="H40" s="68"/>
      <c r="I40" s="69"/>
    </row>
    <row r="41" spans="2:11" x14ac:dyDescent="0.15">
      <c r="B41" s="60"/>
      <c r="C41" s="62"/>
      <c r="D41" s="63">
        <v>50</v>
      </c>
      <c r="E41" s="31"/>
      <c r="F41" s="31"/>
      <c r="G41" s="110"/>
      <c r="H41" s="68"/>
      <c r="I41" s="69"/>
    </row>
    <row r="42" spans="2:11" ht="18" customHeight="1" x14ac:dyDescent="0.15">
      <c r="B42" s="79"/>
      <c r="C42" s="73"/>
      <c r="D42" s="74"/>
      <c r="E42" s="33"/>
      <c r="F42" s="33"/>
      <c r="G42" s="112"/>
      <c r="H42" s="76"/>
      <c r="I42" s="77"/>
    </row>
  </sheetData>
  <mergeCells count="73">
    <mergeCell ref="D41:D42"/>
    <mergeCell ref="G41:G42"/>
    <mergeCell ref="H41:I42"/>
    <mergeCell ref="D37:D38"/>
    <mergeCell ref="G37:G38"/>
    <mergeCell ref="H37:I38"/>
    <mergeCell ref="D39:D40"/>
    <mergeCell ref="G39:G40"/>
    <mergeCell ref="H39:I40"/>
    <mergeCell ref="H31:I32"/>
    <mergeCell ref="D33:D34"/>
    <mergeCell ref="G33:G34"/>
    <mergeCell ref="H33:I34"/>
    <mergeCell ref="D35:D36"/>
    <mergeCell ref="G35:G36"/>
    <mergeCell ref="H35:I36"/>
    <mergeCell ref="B25:B42"/>
    <mergeCell ref="C25:C26"/>
    <mergeCell ref="D25:D26"/>
    <mergeCell ref="G25:G26"/>
    <mergeCell ref="H25:I26"/>
    <mergeCell ref="C27:C28"/>
    <mergeCell ref="D27:D28"/>
    <mergeCell ref="G27:G28"/>
    <mergeCell ref="H27:I28"/>
    <mergeCell ref="C29:C30"/>
    <mergeCell ref="D29:D30"/>
    <mergeCell ref="G29:G30"/>
    <mergeCell ref="H29:I30"/>
    <mergeCell ref="C31:C42"/>
    <mergeCell ref="D31:D32"/>
    <mergeCell ref="G31:G32"/>
    <mergeCell ref="D21:D22"/>
    <mergeCell ref="G21:G22"/>
    <mergeCell ref="H21:I22"/>
    <mergeCell ref="D23:D24"/>
    <mergeCell ref="G23:G24"/>
    <mergeCell ref="H23:I24"/>
    <mergeCell ref="H15:I16"/>
    <mergeCell ref="D17:D18"/>
    <mergeCell ref="G17:G18"/>
    <mergeCell ref="H17:I18"/>
    <mergeCell ref="D19:D20"/>
    <mergeCell ref="G19:G20"/>
    <mergeCell ref="H19:I20"/>
    <mergeCell ref="H7:I8"/>
    <mergeCell ref="B9:B24"/>
    <mergeCell ref="C9:C10"/>
    <mergeCell ref="D9:D10"/>
    <mergeCell ref="G9:G10"/>
    <mergeCell ref="H9:I10"/>
    <mergeCell ref="C11:C12"/>
    <mergeCell ref="D11:D12"/>
    <mergeCell ref="G11:G12"/>
    <mergeCell ref="H11:I12"/>
    <mergeCell ref="C13:C24"/>
    <mergeCell ref="D13:D14"/>
    <mergeCell ref="G13:G14"/>
    <mergeCell ref="H13:I14"/>
    <mergeCell ref="D15:D16"/>
    <mergeCell ref="G15:G16"/>
    <mergeCell ref="B7:B8"/>
    <mergeCell ref="C7:C8"/>
    <mergeCell ref="D7:D8"/>
    <mergeCell ref="E7:F7"/>
    <mergeCell ref="G7:G8"/>
    <mergeCell ref="E2:H2"/>
    <mergeCell ref="E3:H3"/>
    <mergeCell ref="D5:F5"/>
    <mergeCell ref="G5:H5"/>
    <mergeCell ref="C6:E6"/>
    <mergeCell ref="F6:G6"/>
    <mergeCell ref="H6:I6"/>
  </mergeCells>
  <phoneticPr fontId="6"/>
  <pageMargins left="0.7" right="0.33" top="0.75" bottom="0.75" header="0.3" footer="0.3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FF"/>
  </sheetPr>
  <dimension ref="B2:AE42"/>
  <sheetViews>
    <sheetView view="pageBreakPreview" zoomScaleNormal="100" zoomScaleSheetLayoutView="100" workbookViewId="0">
      <selection activeCell="H6" sqref="H6:I6"/>
    </sheetView>
  </sheetViews>
  <sheetFormatPr defaultRowHeight="13.5" x14ac:dyDescent="0.15"/>
  <cols>
    <col min="2" max="2" width="11.75" customWidth="1"/>
    <col min="3" max="3" width="12.375" customWidth="1"/>
    <col min="4" max="4" width="4.125" customWidth="1"/>
    <col min="5" max="6" width="12.625" customWidth="1"/>
    <col min="7" max="7" width="5" customWidth="1"/>
    <col min="8" max="8" width="31.875" customWidth="1"/>
    <col min="9" max="9" width="5.25" customWidth="1"/>
    <col min="11" max="11" width="14.125" hidden="1" customWidth="1"/>
    <col min="12" max="12" width="14.25" hidden="1" customWidth="1"/>
    <col min="13" max="14" width="15.875" hidden="1" customWidth="1"/>
    <col min="15" max="16" width="4.125" hidden="1" customWidth="1"/>
    <col min="17" max="17" width="8.125" hidden="1" customWidth="1"/>
    <col min="18" max="18" width="6.625" hidden="1" customWidth="1"/>
    <col min="19" max="19" width="17.625" hidden="1" customWidth="1"/>
    <col min="20" max="20" width="0" hidden="1" customWidth="1"/>
    <col min="21" max="21" width="10.5" hidden="1" customWidth="1"/>
    <col min="22" max="22" width="8.625" hidden="1" customWidth="1"/>
    <col min="23" max="23" width="11.625" hidden="1" customWidth="1"/>
    <col min="24" max="25" width="3.625" hidden="1" customWidth="1"/>
    <col min="26" max="31" width="13.375" hidden="1" customWidth="1"/>
  </cols>
  <sheetData>
    <row r="2" spans="2:31" ht="18.75" customHeight="1" x14ac:dyDescent="0.15">
      <c r="E2" s="34" t="s">
        <v>245</v>
      </c>
      <c r="F2" s="35"/>
      <c r="G2" s="35"/>
      <c r="H2" s="35"/>
    </row>
    <row r="3" spans="2:31" ht="18.75" customHeight="1" x14ac:dyDescent="0.15">
      <c r="E3" s="34" t="s">
        <v>45</v>
      </c>
      <c r="F3" s="35"/>
      <c r="G3" s="35"/>
      <c r="H3" s="35"/>
    </row>
    <row r="4" spans="2:31" ht="22.5" customHeight="1" x14ac:dyDescent="0.15">
      <c r="B4" s="8" t="s">
        <v>133</v>
      </c>
      <c r="C4" s="17"/>
      <c r="D4" s="11"/>
    </row>
    <row r="5" spans="2:31" ht="22.5" customHeight="1" x14ac:dyDescent="0.15">
      <c r="B5" s="28" t="s">
        <v>17</v>
      </c>
      <c r="C5" s="10" t="str">
        <f>IF(C4="","",VLOOKUP($C$4,校区一覧!A2:C22,3,0))</f>
        <v/>
      </c>
      <c r="D5" s="36" t="s">
        <v>246</v>
      </c>
      <c r="E5" s="37"/>
      <c r="F5" s="38"/>
      <c r="G5" s="39"/>
      <c r="H5" s="40"/>
      <c r="I5" s="5" t="s">
        <v>18</v>
      </c>
    </row>
    <row r="6" spans="2:31" ht="22.5" customHeight="1" x14ac:dyDescent="0.15">
      <c r="B6" s="28" t="s">
        <v>19</v>
      </c>
      <c r="C6" s="39"/>
      <c r="D6" s="44"/>
      <c r="E6" s="45"/>
      <c r="F6" s="46" t="s">
        <v>20</v>
      </c>
      <c r="G6" s="36"/>
      <c r="H6" s="39"/>
      <c r="I6" s="45"/>
      <c r="K6" s="7" t="s">
        <v>132</v>
      </c>
      <c r="L6" t="s">
        <v>159</v>
      </c>
      <c r="M6" t="s">
        <v>160</v>
      </c>
      <c r="N6" t="s">
        <v>161</v>
      </c>
      <c r="O6" t="s">
        <v>162</v>
      </c>
      <c r="P6" t="s">
        <v>163</v>
      </c>
      <c r="Q6" t="s">
        <v>164</v>
      </c>
      <c r="R6" t="s">
        <v>165</v>
      </c>
      <c r="S6" t="s">
        <v>166</v>
      </c>
      <c r="V6" t="s">
        <v>159</v>
      </c>
      <c r="W6" t="s">
        <v>160</v>
      </c>
      <c r="X6" t="s">
        <v>161</v>
      </c>
      <c r="Y6" t="s">
        <v>167</v>
      </c>
      <c r="Z6" t="s">
        <v>166</v>
      </c>
      <c r="AA6" t="s">
        <v>168</v>
      </c>
      <c r="AB6" t="s">
        <v>169</v>
      </c>
      <c r="AC6" t="s">
        <v>170</v>
      </c>
      <c r="AD6" t="s">
        <v>171</v>
      </c>
      <c r="AE6" t="s">
        <v>172</v>
      </c>
    </row>
    <row r="7" spans="2:31" x14ac:dyDescent="0.15">
      <c r="B7" s="48" t="s">
        <v>15</v>
      </c>
      <c r="C7" s="50" t="s">
        <v>1</v>
      </c>
      <c r="D7" s="113" t="s">
        <v>135</v>
      </c>
      <c r="E7" s="52" t="s">
        <v>173</v>
      </c>
      <c r="F7" s="53"/>
      <c r="G7" s="50" t="s">
        <v>229</v>
      </c>
      <c r="H7" s="54" t="s">
        <v>7</v>
      </c>
      <c r="I7" s="55"/>
      <c r="K7" t="s">
        <v>230</v>
      </c>
      <c r="L7" t="str">
        <f>IF(E10="","",433200000+R7)</f>
        <v/>
      </c>
      <c r="M7" t="str">
        <f>IF(E10="","",E10&amp;"　"&amp;F10&amp;"("&amp;G9&amp;")")</f>
        <v/>
      </c>
      <c r="N7" t="str">
        <f>IF(E9="","",ASC(E9)&amp;" "&amp;ASC(F9))</f>
        <v/>
      </c>
      <c r="O7" t="str">
        <f>IF(E10="","",1)</f>
        <v/>
      </c>
      <c r="P7" t="str">
        <f>IF(E10="","",44)</f>
        <v/>
      </c>
      <c r="Q7" t="str">
        <f>IF(E10="","",VLOOKUP($C$4,#REF!,2,0))</f>
        <v/>
      </c>
      <c r="R7" t="str">
        <f>IF(E10="","",$C$4*100+D9)</f>
        <v/>
      </c>
      <c r="S7" t="str">
        <f>IF(E10="","",VLOOKUP(K7,[1]種目コード!$A$2:$B$48,2,0))</f>
        <v/>
      </c>
      <c r="U7" t="s">
        <v>242</v>
      </c>
      <c r="V7" t="str">
        <f>IF(E14="","",VLOOKUP($C$4,#REF!,2,0))</f>
        <v/>
      </c>
      <c r="W7" t="str">
        <f>IF(E14="","",VLOOKUP($C$4,#REF!,3,0))</f>
        <v/>
      </c>
      <c r="Z7" t="str">
        <f>IF(E14="","",L10)</f>
        <v/>
      </c>
      <c r="AA7" t="str">
        <f>IF(E16="","",L11)</f>
        <v/>
      </c>
      <c r="AB7" t="str">
        <f>IF(E18="","",L12)</f>
        <v/>
      </c>
      <c r="AC7" t="str">
        <f>IF(E20="","",L13)</f>
        <v/>
      </c>
      <c r="AD7" t="str">
        <f>IF(E22="","",L14)</f>
        <v/>
      </c>
      <c r="AE7" t="str">
        <f>IF(E24="","",L15)</f>
        <v/>
      </c>
    </row>
    <row r="8" spans="2:31" x14ac:dyDescent="0.15">
      <c r="B8" s="49"/>
      <c r="C8" s="51"/>
      <c r="D8" s="114"/>
      <c r="E8" s="2" t="s">
        <v>8</v>
      </c>
      <c r="F8" s="27" t="s">
        <v>9</v>
      </c>
      <c r="G8" s="51"/>
      <c r="H8" s="74"/>
      <c r="I8" s="106"/>
      <c r="K8" t="s">
        <v>232</v>
      </c>
      <c r="L8" t="str">
        <f>IF(E12="","",433200000+R8)</f>
        <v/>
      </c>
      <c r="M8" t="str">
        <f>IF(E12="","",E12&amp;"　"&amp;F12&amp;"("&amp;G11&amp;")")</f>
        <v/>
      </c>
      <c r="N8" t="str">
        <f>IF(E11="","",ASC(E11)&amp;" "&amp;ASC(F11))</f>
        <v/>
      </c>
      <c r="O8" t="str">
        <f>IF(E12="","",1)</f>
        <v/>
      </c>
      <c r="P8" t="str">
        <f>IF(E12="","",44)</f>
        <v/>
      </c>
      <c r="Q8" t="str">
        <f>IF(E12="","",VLOOKUP($C$4,#REF!,2,0))</f>
        <v/>
      </c>
      <c r="R8" t="str">
        <f>IF(E12="","",$C$4*100+D11)</f>
        <v/>
      </c>
      <c r="S8" t="str">
        <f>IF(E12="","",VLOOKUP(K8,[1]種目コード!$A$2:$B$48,2,0))</f>
        <v/>
      </c>
      <c r="U8" t="s">
        <v>243</v>
      </c>
      <c r="V8" t="str">
        <f>IF(E32="","",VLOOKUP($C$4,#REF!,2,0))</f>
        <v/>
      </c>
      <c r="W8" t="str">
        <f>IF(E32="","",VLOOKUP($C$4,#REF!,3,0))</f>
        <v/>
      </c>
      <c r="Z8" t="str">
        <f>IF(E32="","",L18)</f>
        <v/>
      </c>
      <c r="AA8" t="str">
        <f>IF(F34="","",L19)</f>
        <v/>
      </c>
      <c r="AB8" t="str">
        <f>IF(E36="","",L20)</f>
        <v/>
      </c>
      <c r="AC8" t="str">
        <f>IF(E38="","",L21)</f>
        <v/>
      </c>
      <c r="AD8" t="str">
        <f>IF(E40="","",L22)</f>
        <v/>
      </c>
      <c r="AE8" t="str">
        <f>IF(E42="","",L23)</f>
        <v/>
      </c>
    </row>
    <row r="9" spans="2:31" x14ac:dyDescent="0.15">
      <c r="B9" s="58" t="s">
        <v>46</v>
      </c>
      <c r="C9" s="61" t="s">
        <v>194</v>
      </c>
      <c r="D9" s="54">
        <v>18</v>
      </c>
      <c r="E9" s="30"/>
      <c r="F9" s="30"/>
      <c r="G9" s="109"/>
      <c r="H9" s="66"/>
      <c r="I9" s="67"/>
      <c r="K9" t="s">
        <v>137</v>
      </c>
      <c r="L9" t="str">
        <f>IF(E14="","",433200000+R9)</f>
        <v/>
      </c>
      <c r="M9" t="str">
        <f>IF(E14="","",E14&amp;"　"&amp;F14&amp;"("&amp;G13&amp;")")</f>
        <v/>
      </c>
      <c r="N9" t="str">
        <f>IF(E13="","",ASC(E13)&amp;" "&amp;ASC(F13))</f>
        <v/>
      </c>
      <c r="O9" t="str">
        <f>IF(E14="","",1)</f>
        <v/>
      </c>
      <c r="P9" t="str">
        <f>IF(E14="","",44)</f>
        <v/>
      </c>
      <c r="Q9" t="str">
        <f>IF(E14="","",VLOOKUP($C$4,#REF!,2,0))</f>
        <v/>
      </c>
      <c r="R9" t="str">
        <f>IF(E14="","",$C$4*100+D13)</f>
        <v/>
      </c>
    </row>
    <row r="10" spans="2:31" ht="18" customHeight="1" x14ac:dyDescent="0.15">
      <c r="B10" s="60"/>
      <c r="C10" s="62"/>
      <c r="D10" s="63"/>
      <c r="E10" s="31"/>
      <c r="F10" s="31"/>
      <c r="G10" s="110"/>
      <c r="H10" s="68"/>
      <c r="I10" s="69"/>
      <c r="K10" t="s">
        <v>137</v>
      </c>
      <c r="L10" t="str">
        <f>IF(E16="","",433200000+R10)</f>
        <v/>
      </c>
      <c r="M10" t="str">
        <f>IF(E16="","",E16&amp;"　"&amp;F16&amp;"("&amp;G15&amp;")")</f>
        <v/>
      </c>
      <c r="N10" t="str">
        <f>IF(E15="","",ASC(E15)&amp;" "&amp;ASC(F15))</f>
        <v/>
      </c>
      <c r="O10" t="str">
        <f>IF(E16="","",1)</f>
        <v/>
      </c>
      <c r="P10" t="str">
        <f>IF(E16="","",44)</f>
        <v/>
      </c>
      <c r="Q10" t="str">
        <f>IF(E16="","",VLOOKUP($C$4,#REF!,2,0))</f>
        <v/>
      </c>
      <c r="R10" t="str">
        <f>IF(E16="","",$C$4*100+D15)</f>
        <v/>
      </c>
    </row>
    <row r="11" spans="2:31" x14ac:dyDescent="0.15">
      <c r="B11" s="60"/>
      <c r="C11" s="62" t="s">
        <v>236</v>
      </c>
      <c r="D11" s="63">
        <v>19</v>
      </c>
      <c r="E11" s="31"/>
      <c r="F11" s="31"/>
      <c r="G11" s="110"/>
      <c r="H11" s="68"/>
      <c r="I11" s="69"/>
      <c r="K11" t="s">
        <v>137</v>
      </c>
      <c r="L11" t="str">
        <f>IF(E18="","",433200000+R11)</f>
        <v/>
      </c>
      <c r="M11" t="str">
        <f>IF(E18="","",E18&amp;"　"&amp;F18&amp;"("&amp;G17&amp;")")</f>
        <v/>
      </c>
      <c r="N11" t="str">
        <f>IF(E17="","",ASC(E17)&amp;" "&amp;ASC(F17))</f>
        <v/>
      </c>
      <c r="O11" t="str">
        <f>IF(E18="","",1)</f>
        <v/>
      </c>
      <c r="P11" t="str">
        <f>IF(E18="","",44)</f>
        <v/>
      </c>
      <c r="Q11" t="str">
        <f>IF(E18="","",VLOOKUP($C$4,#REF!,2,0))</f>
        <v/>
      </c>
      <c r="R11" t="str">
        <f>IF(E18="","",$C$4*100+D17)</f>
        <v/>
      </c>
    </row>
    <row r="12" spans="2:31" ht="18" customHeight="1" x14ac:dyDescent="0.15">
      <c r="B12" s="60"/>
      <c r="C12" s="62"/>
      <c r="D12" s="63"/>
      <c r="E12" s="31"/>
      <c r="F12" s="31"/>
      <c r="G12" s="110"/>
      <c r="H12" s="68"/>
      <c r="I12" s="69"/>
      <c r="K12" t="s">
        <v>137</v>
      </c>
      <c r="L12" t="str">
        <f>IF(E20="","",433200000+R12)</f>
        <v/>
      </c>
      <c r="M12" t="str">
        <f>IF(E20="","",E20&amp;"　"&amp;F20&amp;"("&amp;G19&amp;")")</f>
        <v/>
      </c>
      <c r="N12" t="str">
        <f>IF(E19="","",ASC(E19)&amp;" "&amp;ASC(F19))</f>
        <v/>
      </c>
      <c r="O12" t="str">
        <f>IF(E20="","",1)</f>
        <v/>
      </c>
      <c r="P12" t="str">
        <f>IF(E20="","",44)</f>
        <v/>
      </c>
      <c r="Q12" t="str">
        <f>IF(E20="","",VLOOKUP($C$4,#REF!,2,0))</f>
        <v/>
      </c>
      <c r="R12" t="str">
        <f>IF(E20="","",$C$4*100+D19)</f>
        <v/>
      </c>
    </row>
    <row r="13" spans="2:31" x14ac:dyDescent="0.15">
      <c r="B13" s="60"/>
      <c r="C13" s="62" t="s">
        <v>228</v>
      </c>
      <c r="D13" s="63">
        <v>20</v>
      </c>
      <c r="E13" s="31"/>
      <c r="F13" s="31"/>
      <c r="G13" s="110"/>
      <c r="H13" s="68"/>
      <c r="I13" s="69"/>
      <c r="K13" t="s">
        <v>137</v>
      </c>
      <c r="L13" t="str">
        <f>IF(E22="","",433200000+R13)</f>
        <v/>
      </c>
      <c r="M13" t="str">
        <f>IF(E22="","",E22&amp;"　"&amp;F22&amp;"("&amp;G21&amp;")")</f>
        <v/>
      </c>
      <c r="N13" t="str">
        <f>IF(E21="","",ASC(E21)&amp;" "&amp;ASC(F21))</f>
        <v/>
      </c>
      <c r="O13" t="str">
        <f>IF(E22="","",1)</f>
        <v/>
      </c>
      <c r="P13" t="str">
        <f>IF(E22="","",44)</f>
        <v/>
      </c>
      <c r="Q13" t="str">
        <f>IF(E22="","",VLOOKUP($C$4,#REF!,2,0))</f>
        <v/>
      </c>
      <c r="R13" t="str">
        <f>IF(E22="","",$C$4*100+D21)</f>
        <v/>
      </c>
    </row>
    <row r="14" spans="2:31" ht="18" customHeight="1" x14ac:dyDescent="0.15">
      <c r="B14" s="60"/>
      <c r="C14" s="62"/>
      <c r="D14" s="63"/>
      <c r="E14" s="31"/>
      <c r="F14" s="31"/>
      <c r="G14" s="110"/>
      <c r="H14" s="68"/>
      <c r="I14" s="69"/>
      <c r="K14" t="s">
        <v>137</v>
      </c>
      <c r="L14" t="str">
        <f>IF(E24="","",433200000+R14)</f>
        <v/>
      </c>
      <c r="M14" t="str">
        <f>IF(E24="","",E24&amp;"　"&amp;F24&amp;"("&amp;G23&amp;")")</f>
        <v/>
      </c>
      <c r="N14" t="str">
        <f>IF(E23="","",ASC(E23)&amp;" "&amp;ASC(F23))</f>
        <v/>
      </c>
      <c r="O14" t="str">
        <f>IF(E24="","",1)</f>
        <v/>
      </c>
      <c r="P14" t="str">
        <f>IF(E24="","",44)</f>
        <v/>
      </c>
      <c r="Q14" t="str">
        <f>IF(E24="","",VLOOKUP($C$4,#REF!,2,0))</f>
        <v/>
      </c>
      <c r="R14" t="str">
        <f>IF(E24="","",$C$4*100+D23)</f>
        <v/>
      </c>
    </row>
    <row r="15" spans="2:31" x14ac:dyDescent="0.15">
      <c r="B15" s="60"/>
      <c r="C15" s="62"/>
      <c r="D15" s="63">
        <v>21</v>
      </c>
      <c r="E15" s="31"/>
      <c r="F15" s="31"/>
      <c r="G15" s="110"/>
      <c r="H15" s="68"/>
      <c r="I15" s="69"/>
      <c r="K15" t="s">
        <v>237</v>
      </c>
      <c r="L15" t="str">
        <f>IF(E26="","",433200000+R15)</f>
        <v/>
      </c>
      <c r="M15" t="str">
        <f>IF(E26="","",E26&amp;"　"&amp;F26&amp;"("&amp;G25&amp;")")</f>
        <v/>
      </c>
      <c r="N15" t="str">
        <f>IF(E25="","",ASC(E25)&amp;" "&amp;ASC(F25))</f>
        <v/>
      </c>
      <c r="O15" t="str">
        <f>IF(E26="","",1)</f>
        <v/>
      </c>
      <c r="P15" t="str">
        <f>IF(E26="","",44)</f>
        <v/>
      </c>
      <c r="Q15" t="str">
        <f>IF(E26="","",VLOOKUP($C$4,#REF!,2,0))</f>
        <v/>
      </c>
      <c r="R15" t="str">
        <f>IF(E26="","",$C$4*100+D25)</f>
        <v/>
      </c>
      <c r="S15" t="str">
        <f>IF(E18="","",VLOOKUP(K15,[1]種目コード!$A$2:$B$48,2,0))</f>
        <v/>
      </c>
    </row>
    <row r="16" spans="2:31" ht="18" customHeight="1" x14ac:dyDescent="0.15">
      <c r="B16" s="60"/>
      <c r="C16" s="62"/>
      <c r="D16" s="63"/>
      <c r="E16" s="31"/>
      <c r="F16" s="31"/>
      <c r="G16" s="110"/>
      <c r="H16" s="68"/>
      <c r="I16" s="69"/>
      <c r="K16" t="s">
        <v>238</v>
      </c>
      <c r="L16" t="str">
        <f>IF(E28="","",433200000+R16)</f>
        <v/>
      </c>
      <c r="M16" t="str">
        <f>IF(E28="","",E28&amp;"　"&amp;F28&amp;"("&amp;G27&amp;")")</f>
        <v/>
      </c>
      <c r="N16" t="str">
        <f>IF(E27="","",ASC(E27)&amp;" "&amp;ASC(F27))</f>
        <v/>
      </c>
      <c r="O16" t="str">
        <f>IF(E28="","",1)</f>
        <v/>
      </c>
      <c r="P16" t="str">
        <f>IF(E28="","",44)</f>
        <v/>
      </c>
      <c r="Q16" t="str">
        <f>IF(E28="","",VLOOKUP($C$4,#REF!,2,0))</f>
        <v/>
      </c>
      <c r="R16" t="str">
        <f>IF(E28="","",$C$4*100+D27)</f>
        <v/>
      </c>
      <c r="S16" t="str">
        <f>IF(E19="","",VLOOKUP(K16,[1]種目コード!$A$2:$B$48,2,0))</f>
        <v/>
      </c>
    </row>
    <row r="17" spans="2:19" x14ac:dyDescent="0.15">
      <c r="B17" s="60"/>
      <c r="C17" s="62"/>
      <c r="D17" s="63">
        <v>22</v>
      </c>
      <c r="E17" s="31"/>
      <c r="F17" s="31"/>
      <c r="G17" s="110"/>
      <c r="H17" s="68"/>
      <c r="I17" s="69"/>
      <c r="K17" t="s">
        <v>244</v>
      </c>
      <c r="L17" t="str">
        <f>IF(E30="","",433200000+R17)</f>
        <v/>
      </c>
      <c r="M17" t="str">
        <f>IF(E30="","",E30&amp;"　"&amp;F30&amp;"("&amp;G29&amp;")")</f>
        <v/>
      </c>
      <c r="N17" t="str">
        <f>IF(E29="","",ASC(E29)&amp;" "&amp;ASC(F29))</f>
        <v/>
      </c>
      <c r="O17" t="str">
        <f>IF(E30="","",1)</f>
        <v/>
      </c>
      <c r="P17" t="str">
        <f>IF(E30="","",44)</f>
        <v/>
      </c>
      <c r="Q17" t="str">
        <f>IF(E30="","",VLOOKUP($C$4,#REF!,2,0))</f>
        <v/>
      </c>
      <c r="R17" t="str">
        <f>IF(E30="","",$C$4*100+D29)</f>
        <v/>
      </c>
      <c r="S17" t="str">
        <f>IF(E20="","",VLOOKUP(K17,[1]種目コード!$A$2:$B$48,2,0))</f>
        <v/>
      </c>
    </row>
    <row r="18" spans="2:19" ht="18" customHeight="1" x14ac:dyDescent="0.15">
      <c r="B18" s="60"/>
      <c r="C18" s="62"/>
      <c r="D18" s="63"/>
      <c r="E18" s="31"/>
      <c r="F18" s="31"/>
      <c r="G18" s="110"/>
      <c r="H18" s="68"/>
      <c r="I18" s="69"/>
      <c r="K18" t="s">
        <v>138</v>
      </c>
      <c r="L18" t="str">
        <f>IF(E32="","",433200000+R18)</f>
        <v/>
      </c>
      <c r="M18" t="str">
        <f>IF(E32="","",E32&amp;"　"&amp;F32&amp;"("&amp;G31&amp;")")</f>
        <v/>
      </c>
      <c r="N18" t="str">
        <f>IF(E31="","",ASC(E31)&amp;" "&amp;ASC(F31))</f>
        <v/>
      </c>
      <c r="O18" t="str">
        <f>IF(E32="","",1)</f>
        <v/>
      </c>
      <c r="P18" t="str">
        <f>IF(E32="","",44)</f>
        <v/>
      </c>
      <c r="Q18" t="str">
        <f>IF(E32="","",VLOOKUP($C$4,#REF!,2,0))</f>
        <v/>
      </c>
      <c r="R18" t="str">
        <f>IF(E32="","",$C$4*100+D31)</f>
        <v/>
      </c>
    </row>
    <row r="19" spans="2:19" x14ac:dyDescent="0.15">
      <c r="B19" s="60"/>
      <c r="C19" s="62"/>
      <c r="D19" s="63">
        <v>23</v>
      </c>
      <c r="E19" s="31"/>
      <c r="F19" s="31"/>
      <c r="G19" s="110"/>
      <c r="H19" s="68"/>
      <c r="I19" s="69"/>
      <c r="K19" t="s">
        <v>138</v>
      </c>
      <c r="L19" t="str">
        <f>IF(E34="","",433200000+R19)</f>
        <v/>
      </c>
      <c r="M19" t="str">
        <f>IF(E34="","",E34&amp;"　"&amp;F34&amp;"("&amp;G33&amp;")")</f>
        <v/>
      </c>
      <c r="N19" t="str">
        <f>IF(E33="","",ASC(E33)&amp;" "&amp;ASC(F33))</f>
        <v/>
      </c>
      <c r="O19" t="str">
        <f>IF(E34="","",1)</f>
        <v/>
      </c>
      <c r="P19" t="str">
        <f>IF(E34="","",44)</f>
        <v/>
      </c>
      <c r="Q19" t="str">
        <f>IF(E34="","",VLOOKUP($C$4,#REF!,2,0))</f>
        <v/>
      </c>
      <c r="R19" t="str">
        <f>IF(E34="","",$C$4*100+D33)</f>
        <v/>
      </c>
    </row>
    <row r="20" spans="2:19" ht="18" customHeight="1" x14ac:dyDescent="0.15">
      <c r="B20" s="60"/>
      <c r="C20" s="62"/>
      <c r="D20" s="63"/>
      <c r="E20" s="31"/>
      <c r="F20" s="31"/>
      <c r="G20" s="110"/>
      <c r="H20" s="68"/>
      <c r="I20" s="69"/>
      <c r="K20" t="s">
        <v>138</v>
      </c>
      <c r="L20" t="str">
        <f>IF(E36="","",433200000+R20)</f>
        <v/>
      </c>
      <c r="M20" t="str">
        <f>IF(E36="","",E36&amp;"　"&amp;F36&amp;"("&amp;G35&amp;")")</f>
        <v/>
      </c>
      <c r="N20" t="str">
        <f>IF(E35="","",ASC(E35)&amp;" "&amp;ASC(F35))</f>
        <v/>
      </c>
      <c r="O20" t="str">
        <f>IF(E36="","",1)</f>
        <v/>
      </c>
      <c r="P20" t="str">
        <f>IF(E36="","",44)</f>
        <v/>
      </c>
      <c r="Q20" t="str">
        <f>IF(E36="","",VLOOKUP($C$4,#REF!,2,0))</f>
        <v/>
      </c>
      <c r="R20" t="str">
        <f>IF(E36="","",$C$4*100+D35)</f>
        <v/>
      </c>
    </row>
    <row r="21" spans="2:19" x14ac:dyDescent="0.15">
      <c r="B21" s="60"/>
      <c r="C21" s="62"/>
      <c r="D21" s="63">
        <v>24</v>
      </c>
      <c r="E21" s="31"/>
      <c r="F21" s="31"/>
      <c r="G21" s="110"/>
      <c r="H21" s="68"/>
      <c r="I21" s="69"/>
      <c r="K21" t="s">
        <v>138</v>
      </c>
      <c r="L21" t="str">
        <f>IF(E38="","",433200000+R21)</f>
        <v/>
      </c>
      <c r="M21" t="str">
        <f>IF(E38="","",E38&amp;"　"&amp;F38&amp;"("&amp;G37&amp;")")</f>
        <v/>
      </c>
      <c r="N21" t="str">
        <f>IF(E37="","",ASC(E37)&amp;" "&amp;ASC(F37))</f>
        <v/>
      </c>
      <c r="O21" t="str">
        <f>IF(E38="","",1)</f>
        <v/>
      </c>
      <c r="P21" t="str">
        <f>IF(E38="","",44)</f>
        <v/>
      </c>
      <c r="Q21" t="str">
        <f>IF(E38="","",VLOOKUP($C$4,#REF!,2,0))</f>
        <v/>
      </c>
      <c r="R21" t="str">
        <f>IF(E38="","",$C$4*100+D37)</f>
        <v/>
      </c>
    </row>
    <row r="22" spans="2:19" ht="18" customHeight="1" x14ac:dyDescent="0.15">
      <c r="B22" s="60"/>
      <c r="C22" s="62"/>
      <c r="D22" s="63"/>
      <c r="E22" s="31"/>
      <c r="F22" s="31"/>
      <c r="G22" s="110"/>
      <c r="H22" s="68"/>
      <c r="I22" s="69"/>
      <c r="K22" t="s">
        <v>138</v>
      </c>
      <c r="L22" t="str">
        <f>IF(E40="","",433200000+R22)</f>
        <v/>
      </c>
      <c r="M22" t="str">
        <f>IF(E40="","",E40&amp;"　"&amp;F40&amp;"("&amp;G39&amp;")")</f>
        <v/>
      </c>
      <c r="N22" t="str">
        <f>IF(E39="","",ASC(E39)&amp;" "&amp;ASC(F39))</f>
        <v/>
      </c>
      <c r="O22" t="str">
        <f>IF(E40="","",1)</f>
        <v/>
      </c>
      <c r="P22" t="str">
        <f>IF(E40="","",44)</f>
        <v/>
      </c>
      <c r="Q22" t="str">
        <f>IF(E40="","",VLOOKUP($C$4,#REF!,2,0))</f>
        <v/>
      </c>
      <c r="R22" t="str">
        <f>IF(E40="","",$C$4*100+D39)</f>
        <v/>
      </c>
    </row>
    <row r="23" spans="2:19" x14ac:dyDescent="0.15">
      <c r="B23" s="60"/>
      <c r="C23" s="62"/>
      <c r="D23" s="63">
        <v>25</v>
      </c>
      <c r="E23" s="31"/>
      <c r="F23" s="31"/>
      <c r="G23" s="110"/>
      <c r="H23" s="68"/>
      <c r="I23" s="69"/>
      <c r="K23" t="s">
        <v>138</v>
      </c>
      <c r="L23" t="str">
        <f>IF(E42="","",433200000+R23)</f>
        <v/>
      </c>
      <c r="M23" t="str">
        <f>IF(E42="","",E42&amp;"　"&amp;F42&amp;"("&amp;G41&amp;")")</f>
        <v/>
      </c>
      <c r="N23" t="str">
        <f>IF(E41="","",ASC(E41)&amp;" "&amp;ASC(F41))</f>
        <v/>
      </c>
      <c r="O23" t="str">
        <f>IF(E42="","",1)</f>
        <v/>
      </c>
      <c r="P23" t="str">
        <f>IF(E42="","",44)</f>
        <v/>
      </c>
      <c r="Q23" t="str">
        <f>IF(E42="","",VLOOKUP($C$4,#REF!,2,0))</f>
        <v/>
      </c>
      <c r="R23" t="str">
        <f>IF(E42="","",$C$4*100+D41)</f>
        <v/>
      </c>
    </row>
    <row r="24" spans="2:19" ht="18" customHeight="1" x14ac:dyDescent="0.15">
      <c r="B24" s="79"/>
      <c r="C24" s="73"/>
      <c r="D24" s="74"/>
      <c r="E24" s="33"/>
      <c r="F24" s="33"/>
      <c r="G24" s="112"/>
      <c r="H24" s="76"/>
      <c r="I24" s="77"/>
    </row>
    <row r="25" spans="2:19" x14ac:dyDescent="0.15">
      <c r="B25" s="59" t="s">
        <v>47</v>
      </c>
      <c r="C25" s="81" t="s">
        <v>194</v>
      </c>
      <c r="D25" s="54">
        <v>26</v>
      </c>
      <c r="E25" s="32"/>
      <c r="F25" s="32"/>
      <c r="G25" s="111"/>
      <c r="H25" s="92"/>
      <c r="I25" s="93"/>
    </row>
    <row r="26" spans="2:19" ht="18" customHeight="1" x14ac:dyDescent="0.15">
      <c r="B26" s="60"/>
      <c r="C26" s="62"/>
      <c r="D26" s="63"/>
      <c r="E26" s="31"/>
      <c r="F26" s="31"/>
      <c r="G26" s="110"/>
      <c r="H26" s="68"/>
      <c r="I26" s="69"/>
    </row>
    <row r="27" spans="2:19" x14ac:dyDescent="0.15">
      <c r="B27" s="60"/>
      <c r="C27" s="62" t="s">
        <v>176</v>
      </c>
      <c r="D27" s="63">
        <v>27</v>
      </c>
      <c r="E27" s="31"/>
      <c r="F27" s="31"/>
      <c r="G27" s="110"/>
      <c r="H27" s="68"/>
      <c r="I27" s="69"/>
    </row>
    <row r="28" spans="2:19" ht="18" customHeight="1" x14ac:dyDescent="0.15">
      <c r="B28" s="60"/>
      <c r="C28" s="62"/>
      <c r="D28" s="63"/>
      <c r="E28" s="31"/>
      <c r="F28" s="31"/>
      <c r="G28" s="110"/>
      <c r="H28" s="68"/>
      <c r="I28" s="69"/>
    </row>
    <row r="29" spans="2:19" x14ac:dyDescent="0.15">
      <c r="B29" s="60"/>
      <c r="C29" s="62" t="s">
        <v>236</v>
      </c>
      <c r="D29" s="63">
        <v>28</v>
      </c>
      <c r="E29" s="31"/>
      <c r="F29" s="31"/>
      <c r="G29" s="110"/>
      <c r="H29" s="68"/>
      <c r="I29" s="69"/>
    </row>
    <row r="30" spans="2:19" ht="18" customHeight="1" x14ac:dyDescent="0.15">
      <c r="B30" s="60"/>
      <c r="C30" s="62"/>
      <c r="D30" s="63"/>
      <c r="E30" s="31"/>
      <c r="F30" s="31"/>
      <c r="G30" s="110"/>
      <c r="H30" s="68"/>
      <c r="I30" s="69"/>
    </row>
    <row r="31" spans="2:19" x14ac:dyDescent="0.15">
      <c r="B31" s="60"/>
      <c r="C31" s="62" t="s">
        <v>228</v>
      </c>
      <c r="D31" s="63">
        <v>29</v>
      </c>
      <c r="E31" s="31"/>
      <c r="F31" s="31"/>
      <c r="G31" s="110"/>
      <c r="H31" s="68"/>
      <c r="I31" s="69"/>
    </row>
    <row r="32" spans="2:19" ht="18" customHeight="1" x14ac:dyDescent="0.15">
      <c r="B32" s="60"/>
      <c r="C32" s="62"/>
      <c r="D32" s="63"/>
      <c r="E32" s="31"/>
      <c r="F32" s="31"/>
      <c r="G32" s="110"/>
      <c r="H32" s="68"/>
      <c r="I32" s="69"/>
    </row>
    <row r="33" spans="2:9" x14ac:dyDescent="0.15">
      <c r="B33" s="60"/>
      <c r="C33" s="62"/>
      <c r="D33" s="63">
        <v>30</v>
      </c>
      <c r="E33" s="31"/>
      <c r="F33" s="31"/>
      <c r="G33" s="110"/>
      <c r="H33" s="68"/>
      <c r="I33" s="69"/>
    </row>
    <row r="34" spans="2:9" ht="18" customHeight="1" x14ac:dyDescent="0.15">
      <c r="B34" s="60"/>
      <c r="C34" s="62"/>
      <c r="D34" s="63"/>
      <c r="E34" s="31"/>
      <c r="F34" s="31"/>
      <c r="G34" s="110"/>
      <c r="H34" s="68"/>
      <c r="I34" s="69"/>
    </row>
    <row r="35" spans="2:9" x14ac:dyDescent="0.15">
      <c r="B35" s="60"/>
      <c r="C35" s="62"/>
      <c r="D35" s="63">
        <v>31</v>
      </c>
      <c r="E35" s="31"/>
      <c r="F35" s="31"/>
      <c r="G35" s="110"/>
      <c r="H35" s="68"/>
      <c r="I35" s="69"/>
    </row>
    <row r="36" spans="2:9" ht="18" customHeight="1" x14ac:dyDescent="0.15">
      <c r="B36" s="60"/>
      <c r="C36" s="62"/>
      <c r="D36" s="63"/>
      <c r="E36" s="31"/>
      <c r="F36" s="31"/>
      <c r="G36" s="110"/>
      <c r="H36" s="68"/>
      <c r="I36" s="69"/>
    </row>
    <row r="37" spans="2:9" x14ac:dyDescent="0.15">
      <c r="B37" s="60"/>
      <c r="C37" s="62"/>
      <c r="D37" s="63">
        <v>32</v>
      </c>
      <c r="E37" s="31"/>
      <c r="F37" s="31"/>
      <c r="G37" s="110"/>
      <c r="H37" s="68"/>
      <c r="I37" s="69"/>
    </row>
    <row r="38" spans="2:9" ht="18" customHeight="1" x14ac:dyDescent="0.15">
      <c r="B38" s="60"/>
      <c r="C38" s="62"/>
      <c r="D38" s="63"/>
      <c r="E38" s="31"/>
      <c r="F38" s="31"/>
      <c r="G38" s="110"/>
      <c r="H38" s="68"/>
      <c r="I38" s="69"/>
    </row>
    <row r="39" spans="2:9" x14ac:dyDescent="0.15">
      <c r="B39" s="60"/>
      <c r="C39" s="62"/>
      <c r="D39" s="63">
        <v>33</v>
      </c>
      <c r="E39" s="31"/>
      <c r="F39" s="31"/>
      <c r="G39" s="110"/>
      <c r="H39" s="68"/>
      <c r="I39" s="69"/>
    </row>
    <row r="40" spans="2:9" ht="18" customHeight="1" x14ac:dyDescent="0.15">
      <c r="B40" s="60"/>
      <c r="C40" s="62"/>
      <c r="D40" s="63"/>
      <c r="E40" s="31"/>
      <c r="F40" s="31"/>
      <c r="G40" s="110"/>
      <c r="H40" s="68"/>
      <c r="I40" s="69"/>
    </row>
    <row r="41" spans="2:9" x14ac:dyDescent="0.15">
      <c r="B41" s="60"/>
      <c r="C41" s="62"/>
      <c r="D41" s="63">
        <v>34</v>
      </c>
      <c r="E41" s="31"/>
      <c r="F41" s="31"/>
      <c r="G41" s="110"/>
      <c r="H41" s="68"/>
      <c r="I41" s="69"/>
    </row>
    <row r="42" spans="2:9" ht="18" customHeight="1" x14ac:dyDescent="0.15">
      <c r="B42" s="79"/>
      <c r="C42" s="73"/>
      <c r="D42" s="74"/>
      <c r="E42" s="33"/>
      <c r="F42" s="33"/>
      <c r="G42" s="112"/>
      <c r="H42" s="76"/>
      <c r="I42" s="77"/>
    </row>
  </sheetData>
  <mergeCells count="73">
    <mergeCell ref="D41:D42"/>
    <mergeCell ref="G41:G42"/>
    <mergeCell ref="H41:I42"/>
    <mergeCell ref="D37:D38"/>
    <mergeCell ref="G37:G38"/>
    <mergeCell ref="H37:I38"/>
    <mergeCell ref="D39:D40"/>
    <mergeCell ref="G39:G40"/>
    <mergeCell ref="H39:I40"/>
    <mergeCell ref="H31:I32"/>
    <mergeCell ref="D33:D34"/>
    <mergeCell ref="G33:G34"/>
    <mergeCell ref="H33:I34"/>
    <mergeCell ref="D35:D36"/>
    <mergeCell ref="G35:G36"/>
    <mergeCell ref="H35:I36"/>
    <mergeCell ref="B25:B42"/>
    <mergeCell ref="C25:C26"/>
    <mergeCell ref="D25:D26"/>
    <mergeCell ref="G25:G26"/>
    <mergeCell ref="H25:I26"/>
    <mergeCell ref="C27:C28"/>
    <mergeCell ref="D27:D28"/>
    <mergeCell ref="G27:G28"/>
    <mergeCell ref="H27:I28"/>
    <mergeCell ref="C29:C30"/>
    <mergeCell ref="D29:D30"/>
    <mergeCell ref="G29:G30"/>
    <mergeCell ref="H29:I30"/>
    <mergeCell ref="C31:C42"/>
    <mergeCell ref="D31:D32"/>
    <mergeCell ref="G31:G32"/>
    <mergeCell ref="D21:D22"/>
    <mergeCell ref="G21:G22"/>
    <mergeCell ref="H21:I22"/>
    <mergeCell ref="D23:D24"/>
    <mergeCell ref="G23:G24"/>
    <mergeCell ref="H23:I24"/>
    <mergeCell ref="H15:I16"/>
    <mergeCell ref="D17:D18"/>
    <mergeCell ref="G17:G18"/>
    <mergeCell ref="H17:I18"/>
    <mergeCell ref="D19:D20"/>
    <mergeCell ref="G19:G20"/>
    <mergeCell ref="H19:I20"/>
    <mergeCell ref="H7:I8"/>
    <mergeCell ref="B9:B24"/>
    <mergeCell ref="C9:C10"/>
    <mergeCell ref="D9:D10"/>
    <mergeCell ref="G9:G10"/>
    <mergeCell ref="H9:I10"/>
    <mergeCell ref="C11:C12"/>
    <mergeCell ref="D11:D12"/>
    <mergeCell ref="G11:G12"/>
    <mergeCell ref="H11:I12"/>
    <mergeCell ref="C13:C24"/>
    <mergeCell ref="D13:D14"/>
    <mergeCell ref="G13:G14"/>
    <mergeCell ref="H13:I14"/>
    <mergeCell ref="D15:D16"/>
    <mergeCell ref="G15:G16"/>
    <mergeCell ref="B7:B8"/>
    <mergeCell ref="C7:C8"/>
    <mergeCell ref="D7:D8"/>
    <mergeCell ref="E7:F7"/>
    <mergeCell ref="G7:G8"/>
    <mergeCell ref="E2:H2"/>
    <mergeCell ref="E3:H3"/>
    <mergeCell ref="D5:F5"/>
    <mergeCell ref="G5:H5"/>
    <mergeCell ref="C6:E6"/>
    <mergeCell ref="F6:G6"/>
    <mergeCell ref="H6:I6"/>
  </mergeCells>
  <phoneticPr fontId="6"/>
  <pageMargins left="0.7" right="0.43" top="0.75" bottom="0.75" header="0.3" footer="0.3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B48"/>
  <sheetViews>
    <sheetView workbookViewId="0">
      <selection activeCell="G42" sqref="G42"/>
    </sheetView>
  </sheetViews>
  <sheetFormatPr defaultRowHeight="13.5" x14ac:dyDescent="0.15"/>
  <cols>
    <col min="1" max="1" width="20.5" customWidth="1"/>
  </cols>
  <sheetData>
    <row r="1" spans="1:2" x14ac:dyDescent="0.15">
      <c r="A1" t="s">
        <v>48</v>
      </c>
    </row>
    <row r="2" spans="1:2" x14ac:dyDescent="0.15">
      <c r="A2" t="s">
        <v>49</v>
      </c>
      <c r="B2" s="6" t="s">
        <v>90</v>
      </c>
    </row>
    <row r="3" spans="1:2" x14ac:dyDescent="0.15">
      <c r="A3" t="s">
        <v>50</v>
      </c>
      <c r="B3" s="6" t="s">
        <v>91</v>
      </c>
    </row>
    <row r="4" spans="1:2" x14ac:dyDescent="0.15">
      <c r="A4" t="s">
        <v>51</v>
      </c>
      <c r="B4" s="6" t="s">
        <v>92</v>
      </c>
    </row>
    <row r="5" spans="1:2" x14ac:dyDescent="0.15">
      <c r="A5" t="s">
        <v>52</v>
      </c>
      <c r="B5" s="6" t="s">
        <v>93</v>
      </c>
    </row>
    <row r="6" spans="1:2" x14ac:dyDescent="0.15">
      <c r="A6" t="s">
        <v>53</v>
      </c>
      <c r="B6" s="6" t="s">
        <v>94</v>
      </c>
    </row>
    <row r="7" spans="1:2" x14ac:dyDescent="0.15">
      <c r="A7" t="s">
        <v>54</v>
      </c>
      <c r="B7" s="6" t="s">
        <v>95</v>
      </c>
    </row>
    <row r="8" spans="1:2" x14ac:dyDescent="0.15">
      <c r="A8" t="s">
        <v>55</v>
      </c>
      <c r="B8" s="6" t="s">
        <v>96</v>
      </c>
    </row>
    <row r="9" spans="1:2" x14ac:dyDescent="0.15">
      <c r="A9" t="s">
        <v>56</v>
      </c>
      <c r="B9" s="6" t="s">
        <v>97</v>
      </c>
    </row>
    <row r="10" spans="1:2" x14ac:dyDescent="0.15">
      <c r="A10" t="s">
        <v>57</v>
      </c>
      <c r="B10" s="6" t="s">
        <v>98</v>
      </c>
    </row>
    <row r="11" spans="1:2" x14ac:dyDescent="0.15">
      <c r="A11" t="s">
        <v>58</v>
      </c>
      <c r="B11" s="6" t="s">
        <v>99</v>
      </c>
    </row>
    <row r="12" spans="1:2" x14ac:dyDescent="0.15">
      <c r="A12" t="s">
        <v>59</v>
      </c>
      <c r="B12" s="6" t="s">
        <v>100</v>
      </c>
    </row>
    <row r="13" spans="1:2" x14ac:dyDescent="0.15">
      <c r="A13" t="s">
        <v>60</v>
      </c>
      <c r="B13" s="6" t="s">
        <v>101</v>
      </c>
    </row>
    <row r="14" spans="1:2" x14ac:dyDescent="0.15">
      <c r="A14" t="s">
        <v>61</v>
      </c>
      <c r="B14" s="6" t="s">
        <v>102</v>
      </c>
    </row>
    <row r="15" spans="1:2" x14ac:dyDescent="0.15">
      <c r="A15" t="s">
        <v>62</v>
      </c>
      <c r="B15" s="6" t="s">
        <v>103</v>
      </c>
    </row>
    <row r="16" spans="1:2" x14ac:dyDescent="0.15">
      <c r="A16" t="s">
        <v>63</v>
      </c>
      <c r="B16" s="6" t="s">
        <v>106</v>
      </c>
    </row>
    <row r="17" spans="1:2" x14ac:dyDescent="0.15">
      <c r="A17" t="s">
        <v>64</v>
      </c>
      <c r="B17" s="6" t="s">
        <v>104</v>
      </c>
    </row>
    <row r="18" spans="1:2" x14ac:dyDescent="0.15">
      <c r="A18" t="s">
        <v>65</v>
      </c>
      <c r="B18" s="6" t="s">
        <v>105</v>
      </c>
    </row>
    <row r="19" spans="1:2" x14ac:dyDescent="0.15">
      <c r="A19" t="s">
        <v>66</v>
      </c>
      <c r="B19" s="6" t="s">
        <v>107</v>
      </c>
    </row>
    <row r="20" spans="1:2" x14ac:dyDescent="0.15">
      <c r="A20" t="s">
        <v>108</v>
      </c>
      <c r="B20" s="6" t="s">
        <v>109</v>
      </c>
    </row>
    <row r="21" spans="1:2" x14ac:dyDescent="0.15">
      <c r="A21" t="s">
        <v>67</v>
      </c>
      <c r="B21" s="6" t="s">
        <v>110</v>
      </c>
    </row>
    <row r="22" spans="1:2" x14ac:dyDescent="0.15">
      <c r="A22" t="s">
        <v>68</v>
      </c>
      <c r="B22" s="6" t="s">
        <v>111</v>
      </c>
    </row>
    <row r="23" spans="1:2" x14ac:dyDescent="0.15">
      <c r="A23" t="s">
        <v>69</v>
      </c>
      <c r="B23" s="6" t="s">
        <v>112</v>
      </c>
    </row>
    <row r="24" spans="1:2" x14ac:dyDescent="0.15">
      <c r="A24" t="s">
        <v>70</v>
      </c>
      <c r="B24" s="6" t="s">
        <v>113</v>
      </c>
    </row>
    <row r="25" spans="1:2" x14ac:dyDescent="0.15">
      <c r="A25" t="s">
        <v>71</v>
      </c>
      <c r="B25" s="6" t="s">
        <v>114</v>
      </c>
    </row>
    <row r="26" spans="1:2" x14ac:dyDescent="0.15">
      <c r="A26" t="s">
        <v>72</v>
      </c>
      <c r="B26" s="6" t="s">
        <v>115</v>
      </c>
    </row>
    <row r="27" spans="1:2" x14ac:dyDescent="0.15">
      <c r="A27" t="s">
        <v>73</v>
      </c>
      <c r="B27" s="6" t="s">
        <v>116</v>
      </c>
    </row>
    <row r="28" spans="1:2" x14ac:dyDescent="0.15">
      <c r="A28" t="s">
        <v>74</v>
      </c>
      <c r="B28" s="6" t="s">
        <v>117</v>
      </c>
    </row>
    <row r="29" spans="1:2" x14ac:dyDescent="0.15">
      <c r="A29" t="s">
        <v>75</v>
      </c>
      <c r="B29" s="6" t="s">
        <v>118</v>
      </c>
    </row>
    <row r="30" spans="1:2" x14ac:dyDescent="0.15">
      <c r="A30" t="s">
        <v>76</v>
      </c>
      <c r="B30" s="6" t="s">
        <v>119</v>
      </c>
    </row>
    <row r="31" spans="1:2" x14ac:dyDescent="0.15">
      <c r="B31" s="6"/>
    </row>
    <row r="32" spans="1:2" x14ac:dyDescent="0.15">
      <c r="A32" t="s">
        <v>77</v>
      </c>
      <c r="B32" s="6"/>
    </row>
    <row r="33" spans="1:2" x14ac:dyDescent="0.15">
      <c r="A33" t="s">
        <v>49</v>
      </c>
      <c r="B33" s="6" t="s">
        <v>90</v>
      </c>
    </row>
    <row r="34" spans="1:2" x14ac:dyDescent="0.15">
      <c r="A34" t="s">
        <v>50</v>
      </c>
      <c r="B34" s="6" t="s">
        <v>91</v>
      </c>
    </row>
    <row r="35" spans="1:2" x14ac:dyDescent="0.15">
      <c r="A35" t="s">
        <v>51</v>
      </c>
      <c r="B35" s="6" t="s">
        <v>92</v>
      </c>
    </row>
    <row r="36" spans="1:2" x14ac:dyDescent="0.15">
      <c r="A36" t="s">
        <v>52</v>
      </c>
      <c r="B36" s="6" t="s">
        <v>93</v>
      </c>
    </row>
    <row r="37" spans="1:2" x14ac:dyDescent="0.15">
      <c r="A37" t="s">
        <v>78</v>
      </c>
      <c r="B37" s="6" t="s">
        <v>120</v>
      </c>
    </row>
    <row r="38" spans="1:2" x14ac:dyDescent="0.15">
      <c r="A38" t="s">
        <v>79</v>
      </c>
      <c r="B38" s="6" t="s">
        <v>121</v>
      </c>
    </row>
    <row r="39" spans="1:2" x14ac:dyDescent="0.15">
      <c r="A39" t="s">
        <v>80</v>
      </c>
      <c r="B39" s="6" t="s">
        <v>122</v>
      </c>
    </row>
    <row r="40" spans="1:2" x14ac:dyDescent="0.15">
      <c r="A40" t="s">
        <v>81</v>
      </c>
      <c r="B40" s="6" t="s">
        <v>123</v>
      </c>
    </row>
    <row r="41" spans="1:2" x14ac:dyDescent="0.15">
      <c r="A41" t="s">
        <v>82</v>
      </c>
      <c r="B41" s="6" t="s">
        <v>124</v>
      </c>
    </row>
    <row r="42" spans="1:2" x14ac:dyDescent="0.15">
      <c r="A42" t="s">
        <v>84</v>
      </c>
      <c r="B42" s="6" t="s">
        <v>125</v>
      </c>
    </row>
    <row r="43" spans="1:2" x14ac:dyDescent="0.15">
      <c r="A43" t="s">
        <v>85</v>
      </c>
      <c r="B43" s="6" t="s">
        <v>126</v>
      </c>
    </row>
    <row r="44" spans="1:2" x14ac:dyDescent="0.15">
      <c r="A44" t="s">
        <v>83</v>
      </c>
      <c r="B44" s="6" t="s">
        <v>127</v>
      </c>
    </row>
    <row r="45" spans="1:2" x14ac:dyDescent="0.15">
      <c r="A45" t="s">
        <v>86</v>
      </c>
      <c r="B45" s="6" t="s">
        <v>128</v>
      </c>
    </row>
    <row r="46" spans="1:2" x14ac:dyDescent="0.15">
      <c r="A46" t="s">
        <v>87</v>
      </c>
      <c r="B46" s="6" t="s">
        <v>129</v>
      </c>
    </row>
    <row r="47" spans="1:2" x14ac:dyDescent="0.15">
      <c r="A47" t="s">
        <v>88</v>
      </c>
      <c r="B47" s="6" t="s">
        <v>130</v>
      </c>
    </row>
    <row r="48" spans="1:2" x14ac:dyDescent="0.15">
      <c r="A48" t="s">
        <v>89</v>
      </c>
      <c r="B48" s="6" t="s">
        <v>131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入力について</vt:lpstr>
      <vt:lpstr>校区一覧</vt:lpstr>
      <vt:lpstr>一般男子</vt:lpstr>
      <vt:lpstr>一般女子</vt:lpstr>
      <vt:lpstr>小中男子</vt:lpstr>
      <vt:lpstr>小中女子</vt:lpstr>
      <vt:lpstr>種目コード</vt:lpstr>
      <vt:lpstr>一般女子!Print_Area</vt:lpstr>
      <vt:lpstr>一般男子!Print_Area</vt:lpstr>
      <vt:lpstr>小中女子!Print_Area</vt:lpstr>
      <vt:lpstr>小中男子!Print_Area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上村　桃香</cp:lastModifiedBy>
  <cp:lastPrinted>2023-04-24T01:13:58Z</cp:lastPrinted>
  <dcterms:created xsi:type="dcterms:W3CDTF">2014-03-20T01:58:29Z</dcterms:created>
  <dcterms:modified xsi:type="dcterms:W3CDTF">2023-04-24T01:21:27Z</dcterms:modified>
</cp:coreProperties>
</file>